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Rebalans Financijskog plana za 2025\"/>
    </mc:Choice>
  </mc:AlternateContent>
  <xr:revisionPtr revIDLastSave="0" documentId="13_ncr:1_{F80D2044-B68A-403A-83A7-1E10F16738AF}" xr6:coauthVersionLast="47" xr6:coauthVersionMax="47" xr10:uidLastSave="{00000000-0000-0000-0000-000000000000}"/>
  <bookViews>
    <workbookView xWindow="-120" yWindow="-120" windowWidth="29040" windowHeight="15720" activeTab="1" xr2:uid="{2A4CC554-A72D-4AA1-A3D1-9FBC2FD48FBF}"/>
  </bookViews>
  <sheets>
    <sheet name="Sažetak" sheetId="2" r:id="rId1"/>
    <sheet name="Rashodi prema funkcijskoj " sheetId="3" r:id="rId2"/>
    <sheet name="Ekonomska klasif." sheetId="4" r:id="rId3"/>
    <sheet name="Izvor financiranja" sheetId="5" r:id="rId4"/>
    <sheet name="Posebni dio" sheetId="1" r:id="rId5"/>
  </sheets>
  <externalReferences>
    <externalReference r:id="rId6"/>
  </externalReferences>
  <definedNames>
    <definedName name="_xlnm.Print_Area" localSheetId="4">'Posebni dio'!$A$1:$D$120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2" l="1"/>
  <c r="G18" i="4"/>
  <c r="D11" i="1"/>
  <c r="G20" i="5"/>
  <c r="G23" i="5"/>
  <c r="G27" i="4"/>
  <c r="F29" i="4"/>
  <c r="C119" i="1"/>
  <c r="C108" i="1"/>
  <c r="D74" i="1"/>
  <c r="C75" i="1"/>
  <c r="C77" i="1"/>
  <c r="C16" i="1"/>
  <c r="F21" i="5" l="1"/>
  <c r="F22" i="5"/>
  <c r="F24" i="5"/>
  <c r="F10" i="5"/>
  <c r="F11" i="5"/>
  <c r="E23" i="5"/>
  <c r="F23" i="5" s="1"/>
  <c r="E20" i="5"/>
  <c r="G9" i="5"/>
  <c r="F9" i="5" s="1"/>
  <c r="E9" i="5"/>
  <c r="F20" i="5" l="1"/>
  <c r="G21" i="4" l="1"/>
  <c r="E21" i="4"/>
  <c r="G11" i="4"/>
  <c r="F11" i="4" s="1"/>
  <c r="F28" i="4"/>
  <c r="E25" i="4"/>
  <c r="E24" i="4" s="1"/>
  <c r="G24" i="4"/>
  <c r="F23" i="4"/>
  <c r="F22" i="4"/>
  <c r="F20" i="4"/>
  <c r="G19" i="4"/>
  <c r="E19" i="4"/>
  <c r="F12" i="4"/>
  <c r="E11" i="4"/>
  <c r="E10" i="4" s="1"/>
  <c r="C10" i="3"/>
  <c r="C11" i="3"/>
  <c r="C12" i="3"/>
  <c r="G13" i="2"/>
  <c r="F11" i="2"/>
  <c r="G12" i="2"/>
  <c r="G9" i="2"/>
  <c r="H27" i="2"/>
  <c r="H30" i="2" s="1"/>
  <c r="G27" i="2"/>
  <c r="G30" i="2" s="1"/>
  <c r="F27" i="2"/>
  <c r="F30" i="2" s="1"/>
  <c r="H21" i="2"/>
  <c r="G21" i="2"/>
  <c r="F21" i="2"/>
  <c r="H8" i="2"/>
  <c r="F8" i="2"/>
  <c r="C13" i="1"/>
  <c r="B73" i="1"/>
  <c r="C76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9" i="1"/>
  <c r="C110" i="1"/>
  <c r="C111" i="1"/>
  <c r="C112" i="1"/>
  <c r="C113" i="1"/>
  <c r="C114" i="1"/>
  <c r="C116" i="1"/>
  <c r="C117" i="1"/>
  <c r="C118" i="1"/>
  <c r="C120" i="1"/>
  <c r="C28" i="1"/>
  <c r="F24" i="4" l="1"/>
  <c r="G10" i="4"/>
  <c r="F10" i="4" s="1"/>
  <c r="F13" i="4"/>
  <c r="F21" i="4"/>
  <c r="F25" i="4"/>
  <c r="G26" i="4"/>
  <c r="E27" i="4"/>
  <c r="E26" i="4" s="1"/>
  <c r="E18" i="4" s="1"/>
  <c r="F19" i="4"/>
  <c r="G11" i="2"/>
  <c r="G8" i="2"/>
  <c r="D115" i="1"/>
  <c r="D73" i="1" s="1"/>
  <c r="C12" i="1"/>
  <c r="C115" i="1" l="1"/>
  <c r="F26" i="4"/>
  <c r="F27" i="4"/>
  <c r="F18" i="4"/>
  <c r="C74" i="1"/>
  <c r="C11" i="1"/>
  <c r="D18" i="1"/>
  <c r="D64" i="1"/>
  <c r="C14" i="1"/>
  <c r="C15" i="1"/>
  <c r="C17" i="1"/>
  <c r="C19" i="1"/>
  <c r="C20" i="1"/>
  <c r="C21" i="1"/>
  <c r="C22" i="1"/>
  <c r="C23" i="1"/>
  <c r="C24" i="1"/>
  <c r="C25" i="1"/>
  <c r="C26" i="1"/>
  <c r="C27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2" i="1"/>
  <c r="C63" i="1"/>
  <c r="C65" i="1"/>
  <c r="C66" i="1"/>
  <c r="C67" i="1"/>
  <c r="C68" i="1"/>
  <c r="D10" i="1" l="1"/>
  <c r="D9" i="1"/>
  <c r="C73" i="1"/>
  <c r="C64" i="1"/>
  <c r="C61" i="1"/>
  <c r="C18" i="1"/>
  <c r="C10" i="1" l="1"/>
  <c r="C9" i="1"/>
  <c r="D8" i="1" l="1"/>
  <c r="C8" i="1" s="1"/>
  <c r="C7" i="1" s="1"/>
  <c r="C6" i="1" s="1"/>
  <c r="D7" i="1" l="1"/>
  <c r="D6" i="1" s="1"/>
  <c r="D5" i="1" s="1"/>
  <c r="F5" i="1" s="1"/>
  <c r="D4" i="1"/>
  <c r="C5" i="1" l="1"/>
  <c r="C4" i="1"/>
  <c r="D3" i="1"/>
  <c r="C3" i="1" s="1"/>
</calcChain>
</file>

<file path=xl/sharedStrings.xml><?xml version="1.0" encoding="utf-8"?>
<sst xmlns="http://schemas.openxmlformats.org/spreadsheetml/2006/main" count="224" uniqueCount="134">
  <si>
    <t>Oznaka</t>
  </si>
  <si>
    <t>SVEUKUPNO</t>
  </si>
  <si>
    <t>1019056 GRAD DUBROVNIK</t>
  </si>
  <si>
    <t>Razdjel: 8 UPRAVNI ODJEL ZA OBRAZOVANJE, ŠPORT, SOCIJALNU SKRB I CIVILNO DRUŠTVO</t>
  </si>
  <si>
    <t>Glava: 8-6 SKRB O DJECI I MLADIMA, SOCIJALNA I ZDRAVSTVENA SKRB</t>
  </si>
  <si>
    <t>53847 DOM ZA STARIJE OSOBE RAGUSA</t>
  </si>
  <si>
    <t>Uprava: 0025 DOM ZA STARIJE RAGUSA</t>
  </si>
  <si>
    <t>18065031 SKRB O STARIJIM OSOBAMA</t>
  </si>
  <si>
    <t>Izvor: 11 Opći prihodi i primici</t>
  </si>
  <si>
    <t>31 Rashodi za zaposlene</t>
  </si>
  <si>
    <t>31111 Plaće za zaposlene</t>
  </si>
  <si>
    <t>31212 Nagrade</t>
  </si>
  <si>
    <t>31213 Darovi</t>
  </si>
  <si>
    <t>31216 Regres za godišnji odmor</t>
  </si>
  <si>
    <t>31321 Doprinosi za obvezno zdravstveno osiguranje</t>
  </si>
  <si>
    <t>32 Materijalni rashodi</t>
  </si>
  <si>
    <t>32111 Dnevnice za službeni put u zemlji</t>
  </si>
  <si>
    <t>32113 Naknade za smještaj na službenom putu u zemlji</t>
  </si>
  <si>
    <t>32115 Naknade za prijevoz na službenom putu u zemlji</t>
  </si>
  <si>
    <t>32121 Naknade za prijevoz na posao i s posla</t>
  </si>
  <si>
    <t>32211 Uredski materijal</t>
  </si>
  <si>
    <t>32212 Literatura (publikacije, časopisi, glasila, knjige i ostalo)</t>
  </si>
  <si>
    <t>32214 Materijal i sredstva za čišćenje i održavanje</t>
  </si>
  <si>
    <t>32216 Materijal za higijenske potrebe i njegu</t>
  </si>
  <si>
    <t>32219 Ostali materijal za potrebe redovnog poslovanja</t>
  </si>
  <si>
    <t>32224 Namirnice</t>
  </si>
  <si>
    <t>32226 Lijekovi</t>
  </si>
  <si>
    <t>32229 Ostali materijal i sirovine</t>
  </si>
  <si>
    <t>32231 Električna energija</t>
  </si>
  <si>
    <t>32234 Motorni benzin i dizel gorivo</t>
  </si>
  <si>
    <t>32239 Ostali materijali za proizvodnju energije (ugljen, drva, teško ulje)</t>
  </si>
  <si>
    <t>32241 Materijal i dijelovi za tekuće i inveticijsko održavanje građevinskih objekata</t>
  </si>
  <si>
    <t>32251 Sitni inventar</t>
  </si>
  <si>
    <t>32271 Službena, radna i zaštitna odjeća i obuća</t>
  </si>
  <si>
    <t>32311 Usluge telefona, telefaksa</t>
  </si>
  <si>
    <t>32313 Poštarina (pisma, tiskanice i sl.)</t>
  </si>
  <si>
    <t>32321 Usluge tekućeg i investicijskog održavanja građevinskih objekata</t>
  </si>
  <si>
    <t>32322 Usluge tekućeg i investicijskog održavanja postrojenja i opreme</t>
  </si>
  <si>
    <t>32329 Ostale usluge tekućeg i investicijskog održavanja</t>
  </si>
  <si>
    <t>32341 Opskrba vodom</t>
  </si>
  <si>
    <t>32342 Iznošenje i odvoz smeća</t>
  </si>
  <si>
    <t>32343 Deratizacija i dezinsekcija</t>
  </si>
  <si>
    <t>32349 Ostale komunalne usluge</t>
  </si>
  <si>
    <t>32352 Najamnine za građevinske objekte</t>
  </si>
  <si>
    <t>32359 Ostale najamnine i zakupnine</t>
  </si>
  <si>
    <t>32361 Obvezni i preventivni zdravstveni pregledi zaposlenika</t>
  </si>
  <si>
    <t>32369 Ostale zdravstvene i veterinarske usluge</t>
  </si>
  <si>
    <t>32372 Ugovori o djelu</t>
  </si>
  <si>
    <t>32373 Usluge odvjetnika i pravnog savjetovanja</t>
  </si>
  <si>
    <t>32379 Ostale intelektualne usluge</t>
  </si>
  <si>
    <t>32389 Ostale računalne usluge</t>
  </si>
  <si>
    <t>32391 Grafičke i tiskarske usluge, usluge kopiranja i uvezivanja i slično</t>
  </si>
  <si>
    <t>32399 Ostale nespomenute usluge</t>
  </si>
  <si>
    <t>32911 Naknade članovima predstavničkih i izvršnih tijela i upravnih vijeća</t>
  </si>
  <si>
    <t>32922 Premije osiguranja ostale imovine</t>
  </si>
  <si>
    <t>32923 Premije osiguranja zaposlenih</t>
  </si>
  <si>
    <t>32931 Reprezentacija</t>
  </si>
  <si>
    <t>34 Financijski rashodi</t>
  </si>
  <si>
    <t>34311 Usluge banaka</t>
  </si>
  <si>
    <t>34312 Usluge platnog prometa</t>
  </si>
  <si>
    <t>42 Rashodi za nabavu proizvedene dugotrajne imovine</t>
  </si>
  <si>
    <t>42211 Računala i računalna oprema</t>
  </si>
  <si>
    <t>42212 Uredski namještaj</t>
  </si>
  <si>
    <t>42241 Medicinska oprema</t>
  </si>
  <si>
    <t>42273 Oprema</t>
  </si>
  <si>
    <t>Izvor: 25 Vlastiti prihodi</t>
  </si>
  <si>
    <t>32395 Usluge ćišćenja, pranja i sl.</t>
  </si>
  <si>
    <t>31219 Ostali nenavedeni rashodi za zaposlene</t>
  </si>
  <si>
    <t>I. OPĆI DIO</t>
  </si>
  <si>
    <t>A) SAŽETAK RAČUNA PRIHODA I RASHODA</t>
  </si>
  <si>
    <t>Odstupanje</t>
  </si>
  <si>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</si>
  <si>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</si>
  <si>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</si>
  <si>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</si>
  <si>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</si>
  <si>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</si>
  <si>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</si>
  <si>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B) SAŽETAK RAČUNA FINANCIRANJA</t>
  </si>
  <si>
    <t>PRIMICI OD FINANCIJSKE IMOVINE I ZADUŽIVANJA</t>
  </si>
  <si>
    <t>IZDACI ZA FINANCIJSKU IMOVINU I OTPLATE ZAJMOVA</t>
  </si>
  <si>
    <t>NETO FINANCIRANJE</t>
  </si>
  <si>
    <t>C) PRENESENI VIŠAK ILI PRENESENI MANJAK I VIŠEGODIŠNJI PLAN URAVNOTEŽENJA</t>
  </si>
  <si>
    <t>UKUPAN DONOS VIŠKA / MANJKA IZ PRETHODNE(IH) GODINE***</t>
  </si>
  <si>
    <t>VIŠAK / MANJAK IZ PRETHODNE(IH) GODINE KOJI ĆE SE RASPOREDITI / POKRITI</t>
  </si>
  <si>
    <t>VIŠAK / MANJAK + NETO FINANCIRANJE</t>
  </si>
  <si>
    <t xml:space="preserve">A. RAČUN PRIHODA I RASHODA </t>
  </si>
  <si>
    <t>RASHODI PREMA FUNKCIJSKOJ KLASIFIKACIJI</t>
  </si>
  <si>
    <t>BROJČANA OZNAKA I NAZIV</t>
  </si>
  <si>
    <t>UKUPNI RASHODI</t>
  </si>
  <si>
    <t>10 Socijalna zaštita</t>
  </si>
  <si>
    <t>109 Aktivnosti socijalne zaštite koje nisu drugdje svrstane</t>
  </si>
  <si>
    <t>PRIHODI POSLOVANJA PREMA EKONOMSKOJ KLASIFIKACIJI</t>
  </si>
  <si>
    <t>Razred</t>
  </si>
  <si>
    <t>Skupina</t>
  </si>
  <si>
    <t>Izvor</t>
  </si>
  <si>
    <t>Naziv rashoda</t>
  </si>
  <si>
    <t>Prihodi poslovanja</t>
  </si>
  <si>
    <t>Prihodi iz nadležnog proračuna za plaće te ostale rashode za zaposlene</t>
  </si>
  <si>
    <t>Opći prihodi i primici</t>
  </si>
  <si>
    <t>Vlastiti prihodi proračunskih korisnika</t>
  </si>
  <si>
    <t>RASHODI POSLOVANJA PREMA EKONOSMSKOJ KLASIFIKACIJI</t>
  </si>
  <si>
    <t>Rashodi poslovanja</t>
  </si>
  <si>
    <t>Rashodi za zaposlene</t>
  </si>
  <si>
    <t>Materijalni rashodi</t>
  </si>
  <si>
    <t>Financijski rashodi</t>
  </si>
  <si>
    <t>Rashodi za nabavu nefinancijske imovine</t>
  </si>
  <si>
    <t>Rashodi za nabavu proizvedene dugotrajne imovine</t>
  </si>
  <si>
    <t>A. RAČUN PRIHODA I RASHODA</t>
  </si>
  <si>
    <t>Naziv</t>
  </si>
  <si>
    <t>PRIHODI POSLOVANJA PREMA IZVORIMA FINANCIRANJA</t>
  </si>
  <si>
    <t>RASHODI POSLOVANJA PREMA IZVORIMA FINANCIRANJA</t>
  </si>
  <si>
    <t xml:space="preserve">II. POSEBNI DIO PRORAČUNA </t>
  </si>
  <si>
    <t xml:space="preserve">  32132 Tečajevi i stručni ispiti</t>
  </si>
  <si>
    <t>32393 uređenje prostora</t>
  </si>
  <si>
    <t>42271 Uređaji</t>
  </si>
  <si>
    <t>KLASA:</t>
  </si>
  <si>
    <t>URBROJ:</t>
  </si>
  <si>
    <t>2117-1-133-01/01-25-1</t>
  </si>
  <si>
    <t>Ravnatelj:</t>
  </si>
  <si>
    <t>Marko Radić</t>
  </si>
  <si>
    <t xml:space="preserve"> </t>
  </si>
  <si>
    <t xml:space="preserve">Plan 2025.                      </t>
  </si>
  <si>
    <t xml:space="preserve">Plan 2025.                       </t>
  </si>
  <si>
    <t>Plan 2025.</t>
  </si>
  <si>
    <t>U Dubrovniku, 18.07.2025.</t>
  </si>
  <si>
    <t>Rebalans 2025. II:</t>
  </si>
  <si>
    <t>Rebalans 2025. II</t>
  </si>
  <si>
    <t>II. REBALANS FINANCIJSKOG PLANA DOMA ZA STARIJE OSOBE RAGUSA ZA 2025. G.</t>
  </si>
  <si>
    <t>Rebalans II</t>
  </si>
  <si>
    <t>400-02/25-01/02</t>
  </si>
  <si>
    <t xml:space="preserve">Godišnji plan </t>
  </si>
  <si>
    <t>Novi plan za 2025.</t>
  </si>
  <si>
    <t>Rebalans 2025.II: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</si>
</sst>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4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10"/>
      <color rgb="FFFFFFFF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0000FF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6A6A6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8">
    <xf numFmtId="0" fontId="0" fillId="0" borderId="0" xfId="0"/>
    <xf numFmtId="0" fontId="18" fillId="0" borderId="0" xfId="0" applyFont="1" applyAlignment="1">
      <alignment horizontal="left" indent="1"/>
    </xf>
    <xf numFmtId="0" fontId="19" fillId="0" borderId="10" xfId="0" applyFont="1" applyBorder="1" applyAlignment="1">
      <alignment horizontal="center" vertical="center" wrapText="1" indent="1"/>
    </xf>
    <xf numFmtId="0" fontId="20" fillId="33" borderId="11" xfId="0" applyFont="1" applyFill="1" applyBorder="1" applyAlignment="1">
      <alignment horizontal="left" wrapText="1" indent="1"/>
    </xf>
    <xf numFmtId="4" fontId="20" fillId="33" borderId="11" xfId="0" applyNumberFormat="1" applyFont="1" applyFill="1" applyBorder="1" applyAlignment="1">
      <alignment horizontal="right" wrapText="1" indent="1"/>
    </xf>
    <xf numFmtId="0" fontId="21" fillId="34" borderId="11" xfId="0" applyFont="1" applyFill="1" applyBorder="1" applyAlignment="1">
      <alignment horizontal="left" wrapText="1" indent="1"/>
    </xf>
    <xf numFmtId="4" fontId="21" fillId="34" borderId="11" xfId="0" applyNumberFormat="1" applyFont="1" applyFill="1" applyBorder="1" applyAlignment="1">
      <alignment horizontal="right" wrapText="1" indent="1"/>
    </xf>
    <xf numFmtId="0" fontId="21" fillId="34" borderId="11" xfId="0" applyFont="1" applyFill="1" applyBorder="1" applyAlignment="1">
      <alignment horizontal="right" wrapText="1" indent="1"/>
    </xf>
    <xf numFmtId="0" fontId="21" fillId="35" borderId="11" xfId="0" applyFont="1" applyFill="1" applyBorder="1" applyAlignment="1">
      <alignment horizontal="left" wrapText="1" indent="1"/>
    </xf>
    <xf numFmtId="4" fontId="21" fillId="35" borderId="11" xfId="0" applyNumberFormat="1" applyFont="1" applyFill="1" applyBorder="1" applyAlignment="1">
      <alignment horizontal="right" wrapText="1" indent="1"/>
    </xf>
    <xf numFmtId="0" fontId="22" fillId="34" borderId="11" xfId="0" applyFont="1" applyFill="1" applyBorder="1" applyAlignment="1">
      <alignment horizontal="left" wrapText="1" indent="1"/>
    </xf>
    <xf numFmtId="4" fontId="22" fillId="34" borderId="11" xfId="0" applyNumberFormat="1" applyFont="1" applyFill="1" applyBorder="1" applyAlignment="1">
      <alignment horizontal="right" wrapText="1" indent="1"/>
    </xf>
    <xf numFmtId="0" fontId="21" fillId="34" borderId="11" xfId="0" applyFont="1" applyFill="1" applyBorder="1" applyAlignment="1">
      <alignment horizontal="left" wrapText="1" indent="5"/>
    </xf>
    <xf numFmtId="0" fontId="23" fillId="34" borderId="11" xfId="0" applyFont="1" applyFill="1" applyBorder="1" applyAlignment="1">
      <alignment horizontal="left" wrapText="1" indent="3"/>
    </xf>
    <xf numFmtId="0" fontId="23" fillId="34" borderId="11" xfId="0" applyFont="1" applyFill="1" applyBorder="1" applyAlignment="1">
      <alignment horizontal="left" wrapText="1" indent="4"/>
    </xf>
    <xf numFmtId="0" fontId="18" fillId="36" borderId="0" xfId="0" applyFont="1" applyFill="1" applyAlignment="1">
      <alignment horizontal="left" indent="1"/>
    </xf>
    <xf numFmtId="0" fontId="18" fillId="37" borderId="0" xfId="0" applyFont="1" applyFill="1" applyAlignment="1">
      <alignment horizontal="left" indent="1"/>
    </xf>
    <xf numFmtId="4" fontId="23" fillId="34" borderId="11" xfId="0" applyNumberFormat="1" applyFont="1" applyFill="1" applyBorder="1" applyAlignment="1">
      <alignment horizontal="right" wrapText="1" indent="1"/>
    </xf>
    <xf numFmtId="4" fontId="21" fillId="37" borderId="11" xfId="0" applyNumberFormat="1" applyFont="1" applyFill="1" applyBorder="1" applyAlignment="1">
      <alignment horizontal="right" wrapText="1" indent="1"/>
    </xf>
    <xf numFmtId="0" fontId="21" fillId="37" borderId="11" xfId="0" applyFont="1" applyFill="1" applyBorder="1" applyAlignment="1">
      <alignment horizontal="left" wrapText="1" indent="1"/>
    </xf>
    <xf numFmtId="0" fontId="21" fillId="37" borderId="11" xfId="0" applyFont="1" applyFill="1" applyBorder="1" applyAlignment="1">
      <alignment horizontal="left" wrapText="1" indent="5"/>
    </xf>
    <xf numFmtId="0" fontId="23" fillId="38" borderId="11" xfId="0" applyFont="1" applyFill="1" applyBorder="1" applyAlignment="1">
      <alignment horizontal="left" wrapText="1" indent="4"/>
    </xf>
    <xf numFmtId="4" fontId="21" fillId="38" borderId="11" xfId="0" applyNumberFormat="1" applyFont="1" applyFill="1" applyBorder="1" applyAlignment="1">
      <alignment horizontal="right" wrapText="1" indent="1"/>
    </xf>
    <xf numFmtId="0" fontId="23" fillId="39" borderId="11" xfId="0" applyFont="1" applyFill="1" applyBorder="1" applyAlignment="1">
      <alignment horizontal="left" wrapText="1" indent="4"/>
    </xf>
    <xf numFmtId="4" fontId="23" fillId="39" borderId="11" xfId="0" applyNumberFormat="1" applyFont="1" applyFill="1" applyBorder="1" applyAlignment="1">
      <alignment horizontal="right" wrapText="1" indent="1"/>
    </xf>
    <xf numFmtId="0" fontId="23" fillId="39" borderId="11" xfId="0" applyFont="1" applyFill="1" applyBorder="1" applyAlignment="1">
      <alignment horizontal="left" wrapText="1" indent="3"/>
    </xf>
    <xf numFmtId="4" fontId="21" fillId="34" borderId="11" xfId="0" applyNumberFormat="1" applyFont="1" applyFill="1" applyBorder="1" applyAlignment="1">
      <alignment horizontal="left" wrapText="1" inden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25" fillId="0" borderId="0" xfId="0" applyFont="1" applyAlignment="1">
      <alignment horizontal="left" wrapText="1"/>
    </xf>
    <xf numFmtId="0" fontId="29" fillId="0" borderId="0" xfId="0" applyFont="1" applyAlignment="1">
      <alignment wrapText="1"/>
    </xf>
    <xf numFmtId="0" fontId="25" fillId="0" borderId="12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30" fillId="0" borderId="13" xfId="0" quotePrefix="1" applyFont="1" applyBorder="1" applyAlignment="1">
      <alignment horizontal="left" wrapText="1"/>
    </xf>
    <xf numFmtId="0" fontId="30" fillId="0" borderId="14" xfId="0" quotePrefix="1" applyFont="1" applyBorder="1" applyAlignment="1">
      <alignment horizontal="left" wrapText="1"/>
    </xf>
    <xf numFmtId="0" fontId="30" fillId="0" borderId="14" xfId="0" quotePrefix="1" applyFont="1" applyBorder="1" applyAlignment="1">
      <alignment horizontal="center" wrapText="1"/>
    </xf>
    <xf numFmtId="0" fontId="30" fillId="0" borderId="14" xfId="0" quotePrefix="1" applyFont="1" applyBorder="1" applyAlignment="1">
      <alignment horizontal="left"/>
    </xf>
    <xf numFmtId="0" fontId="31" fillId="40" borderId="15" xfId="0" applyFont="1" applyFill="1" applyBorder="1" applyAlignment="1">
      <alignment horizontal="center" vertical="center" wrapText="1"/>
    </xf>
    <xf numFmtId="0" fontId="33" fillId="41" borderId="14" xfId="0" applyFont="1" applyFill="1" applyBorder="1" applyAlignment="1">
      <alignment vertical="center"/>
    </xf>
    <xf numFmtId="164" fontId="30" fillId="41" borderId="15" xfId="0" applyNumberFormat="1" applyFont="1" applyFill="1" applyBorder="1" applyAlignment="1">
      <alignment horizontal="right"/>
    </xf>
    <xf numFmtId="164" fontId="30" fillId="0" borderId="15" xfId="0" applyNumberFormat="1" applyFont="1" applyBorder="1" applyAlignment="1">
      <alignment horizontal="right"/>
    </xf>
    <xf numFmtId="0" fontId="32" fillId="41" borderId="13" xfId="0" applyFont="1" applyFill="1" applyBorder="1" applyAlignment="1">
      <alignment horizontal="left" vertical="center"/>
    </xf>
    <xf numFmtId="0" fontId="29" fillId="0" borderId="0" xfId="0" applyFont="1" applyAlignment="1">
      <alignment horizontal="center" vertical="center" wrapText="1"/>
    </xf>
    <xf numFmtId="0" fontId="27" fillId="0" borderId="0" xfId="0" applyFont="1"/>
    <xf numFmtId="3" fontId="30" fillId="0" borderId="15" xfId="0" applyNumberFormat="1" applyFont="1" applyBorder="1" applyAlignment="1">
      <alignment horizontal="right"/>
    </xf>
    <xf numFmtId="3" fontId="30" fillId="41" borderId="15" xfId="0" applyNumberFormat="1" applyFont="1" applyFill="1" applyBorder="1" applyAlignment="1">
      <alignment horizontal="right"/>
    </xf>
    <xf numFmtId="0" fontId="25" fillId="0" borderId="0" xfId="0" quotePrefix="1" applyFont="1" applyAlignment="1">
      <alignment horizontal="center" vertical="center" wrapText="1"/>
    </xf>
    <xf numFmtId="3" fontId="30" fillId="42" borderId="15" xfId="0" quotePrefix="1" applyNumberFormat="1" applyFont="1" applyFill="1" applyBorder="1" applyAlignment="1">
      <alignment horizontal="right"/>
    </xf>
    <xf numFmtId="3" fontId="30" fillId="41" borderId="15" xfId="0" quotePrefix="1" applyNumberFormat="1" applyFont="1" applyFill="1" applyBorder="1" applyAlignment="1">
      <alignment horizontal="right"/>
    </xf>
    <xf numFmtId="0" fontId="34" fillId="0" borderId="0" xfId="0" quotePrefix="1" applyFont="1" applyAlignment="1">
      <alignment horizontal="left" wrapText="1"/>
    </xf>
    <xf numFmtId="0" fontId="35" fillId="0" borderId="0" xfId="0" applyFont="1" applyAlignment="1">
      <alignment wrapText="1"/>
    </xf>
    <xf numFmtId="3" fontId="24" fillId="0" borderId="0" xfId="0" applyNumberFormat="1" applyFont="1" applyAlignment="1">
      <alignment horizontal="right"/>
    </xf>
    <xf numFmtId="164" fontId="30" fillId="41" borderId="15" xfId="0" applyNumberFormat="1" applyFont="1" applyFill="1" applyBorder="1"/>
    <xf numFmtId="164" fontId="30" fillId="0" borderId="15" xfId="0" applyNumberFormat="1" applyFont="1" applyBorder="1"/>
    <xf numFmtId="4" fontId="18" fillId="0" borderId="0" xfId="0" applyNumberFormat="1" applyFont="1" applyAlignment="1">
      <alignment horizontal="left" inden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31" fillId="40" borderId="15" xfId="0" applyFont="1" applyFill="1" applyBorder="1" applyAlignment="1">
      <alignment horizontal="center" vertical="center"/>
    </xf>
    <xf numFmtId="0" fontId="32" fillId="37" borderId="15" xfId="0" applyFont="1" applyFill="1" applyBorder="1" applyAlignment="1">
      <alignment horizontal="left" vertical="center" wrapText="1"/>
    </xf>
    <xf numFmtId="4" fontId="36" fillId="37" borderId="15" xfId="0" applyNumberFormat="1" applyFont="1" applyFill="1" applyBorder="1" applyAlignment="1">
      <alignment horizontal="right"/>
    </xf>
    <xf numFmtId="4" fontId="37" fillId="37" borderId="15" xfId="0" applyNumberFormat="1" applyFont="1" applyFill="1" applyBorder="1" applyAlignment="1">
      <alignment horizontal="right"/>
    </xf>
    <xf numFmtId="0" fontId="33" fillId="37" borderId="15" xfId="0" applyFont="1" applyFill="1" applyBorder="1" applyAlignment="1">
      <alignment horizontal="left" vertical="center" wrapText="1"/>
    </xf>
    <xf numFmtId="4" fontId="38" fillId="0" borderId="15" xfId="0" applyNumberFormat="1" applyFont="1" applyBorder="1" applyAlignment="1">
      <alignment horizontal="right" vertical="center" wrapText="1"/>
    </xf>
    <xf numFmtId="4" fontId="0" fillId="0" borderId="0" xfId="0" applyNumberFormat="1"/>
    <xf numFmtId="4" fontId="30" fillId="37" borderId="15" xfId="0" applyNumberFormat="1" applyFont="1" applyFill="1" applyBorder="1" applyAlignment="1">
      <alignment horizontal="right"/>
    </xf>
    <xf numFmtId="0" fontId="30" fillId="42" borderId="15" xfId="0" applyFont="1" applyFill="1" applyBorder="1" applyAlignment="1">
      <alignment horizontal="center" vertical="center" wrapText="1"/>
    </xf>
    <xf numFmtId="0" fontId="30" fillId="42" borderId="16" xfId="0" applyFont="1" applyFill="1" applyBorder="1" applyAlignment="1">
      <alignment horizontal="center" vertical="center" wrapText="1"/>
    </xf>
    <xf numFmtId="0" fontId="39" fillId="0" borderId="0" xfId="0" applyFont="1"/>
    <xf numFmtId="0" fontId="33" fillId="37" borderId="15" xfId="0" quotePrefix="1" applyFont="1" applyFill="1" applyBorder="1" applyAlignment="1">
      <alignment horizontal="left" vertical="center"/>
    </xf>
    <xf numFmtId="0" fontId="33" fillId="37" borderId="15" xfId="0" quotePrefix="1" applyFont="1" applyFill="1" applyBorder="1" applyAlignment="1">
      <alignment horizontal="left" vertical="center" wrapText="1"/>
    </xf>
    <xf numFmtId="0" fontId="30" fillId="37" borderId="15" xfId="0" applyFont="1" applyFill="1" applyBorder="1" applyAlignment="1">
      <alignment horizontal="center" vertical="center" wrapText="1"/>
    </xf>
    <xf numFmtId="0" fontId="30" fillId="37" borderId="16" xfId="0" applyFont="1" applyFill="1" applyBorder="1" applyAlignment="1">
      <alignment horizontal="center" vertical="center" wrapText="1"/>
    </xf>
    <xf numFmtId="0" fontId="30" fillId="37" borderId="16" xfId="0" applyFont="1" applyFill="1" applyBorder="1" applyAlignment="1">
      <alignment horizontal="left" vertical="center" wrapText="1"/>
    </xf>
    <xf numFmtId="4" fontId="30" fillId="37" borderId="15" xfId="0" applyNumberFormat="1" applyFont="1" applyFill="1" applyBorder="1" applyAlignment="1">
      <alignment horizontal="right" vertical="center" wrapText="1"/>
    </xf>
    <xf numFmtId="4" fontId="27" fillId="37" borderId="15" xfId="0" applyNumberFormat="1" applyFont="1" applyFill="1" applyBorder="1" applyAlignment="1">
      <alignment horizontal="right"/>
    </xf>
    <xf numFmtId="0" fontId="32" fillId="37" borderId="15" xfId="0" applyFont="1" applyFill="1" applyBorder="1" applyAlignment="1">
      <alignment horizontal="left" vertical="center"/>
    </xf>
    <xf numFmtId="0" fontId="32" fillId="37" borderId="15" xfId="0" applyFont="1" applyFill="1" applyBorder="1" applyAlignment="1">
      <alignment vertical="center" wrapText="1"/>
    </xf>
    <xf numFmtId="0" fontId="33" fillId="37" borderId="15" xfId="0" applyFont="1" applyFill="1" applyBorder="1" applyAlignment="1">
      <alignment vertical="center" wrapText="1"/>
    </xf>
    <xf numFmtId="4" fontId="27" fillId="37" borderId="15" xfId="0" applyNumberFormat="1" applyFont="1" applyFill="1" applyBorder="1" applyAlignment="1">
      <alignment horizontal="right" wrapText="1"/>
    </xf>
    <xf numFmtId="4" fontId="23" fillId="38" borderId="11" xfId="0" applyNumberFormat="1" applyFont="1" applyFill="1" applyBorder="1" applyAlignment="1">
      <alignment horizontal="right" wrapText="1" indent="1"/>
    </xf>
    <xf numFmtId="0" fontId="21" fillId="34" borderId="11" xfId="0" applyFont="1" applyFill="1" applyBorder="1" applyAlignment="1">
      <alignment horizontal="left" wrapText="1" indent="4"/>
    </xf>
    <xf numFmtId="0" fontId="16" fillId="0" borderId="0" xfId="0" applyFont="1"/>
    <xf numFmtId="0" fontId="42" fillId="0" borderId="15" xfId="0" applyFont="1" applyBorder="1" applyAlignment="1">
      <alignment horizontal="left"/>
    </xf>
    <xf numFmtId="0" fontId="33" fillId="45" borderId="15" xfId="0" quotePrefix="1" applyFont="1" applyFill="1" applyBorder="1" applyAlignment="1">
      <alignment horizontal="left" vertical="center" wrapText="1"/>
    </xf>
    <xf numFmtId="0" fontId="23" fillId="40" borderId="15" xfId="0" applyFont="1" applyFill="1" applyBorder="1" applyAlignment="1">
      <alignment horizontal="center" vertical="center" wrapText="1"/>
    </xf>
    <xf numFmtId="0" fontId="23" fillId="40" borderId="16" xfId="0" applyFont="1" applyFill="1" applyBorder="1" applyAlignment="1">
      <alignment horizontal="center" vertical="center" wrapText="1"/>
    </xf>
    <xf numFmtId="0" fontId="32" fillId="43" borderId="15" xfId="0" applyFont="1" applyFill="1" applyBorder="1" applyAlignment="1">
      <alignment horizontal="left" vertical="center" wrapText="1"/>
    </xf>
    <xf numFmtId="4" fontId="23" fillId="43" borderId="15" xfId="0" applyNumberFormat="1" applyFont="1" applyFill="1" applyBorder="1" applyAlignment="1">
      <alignment horizontal="right"/>
    </xf>
    <xf numFmtId="0" fontId="32" fillId="44" borderId="15" xfId="0" applyFont="1" applyFill="1" applyBorder="1" applyAlignment="1">
      <alignment horizontal="left" vertical="center" wrapText="1"/>
    </xf>
    <xf numFmtId="4" fontId="23" fillId="44" borderId="15" xfId="0" applyNumberFormat="1" applyFont="1" applyFill="1" applyBorder="1" applyAlignment="1">
      <alignment horizontal="right"/>
    </xf>
    <xf numFmtId="0" fontId="33" fillId="45" borderId="15" xfId="0" quotePrefix="1" applyFont="1" applyFill="1" applyBorder="1" applyAlignment="1">
      <alignment horizontal="left" vertical="center"/>
    </xf>
    <xf numFmtId="4" fontId="21" fillId="45" borderId="15" xfId="0" applyNumberFormat="1" applyFont="1" applyFill="1" applyBorder="1" applyAlignment="1">
      <alignment horizontal="right"/>
    </xf>
    <xf numFmtId="0" fontId="33" fillId="44" borderId="15" xfId="0" quotePrefix="1" applyFont="1" applyFill="1" applyBorder="1" applyAlignment="1">
      <alignment horizontal="left" vertical="center"/>
    </xf>
    <xf numFmtId="0" fontId="32" fillId="44" borderId="15" xfId="0" quotePrefix="1" applyFont="1" applyFill="1" applyBorder="1" applyAlignment="1">
      <alignment horizontal="left" vertical="center"/>
    </xf>
    <xf numFmtId="0" fontId="43" fillId="44" borderId="15" xfId="0" quotePrefix="1" applyFont="1" applyFill="1" applyBorder="1" applyAlignment="1">
      <alignment horizontal="left" vertical="center"/>
    </xf>
    <xf numFmtId="0" fontId="32" fillId="44" borderId="15" xfId="0" quotePrefix="1" applyFont="1" applyFill="1" applyBorder="1" applyAlignment="1">
      <alignment horizontal="left" vertical="center" wrapText="1"/>
    </xf>
    <xf numFmtId="0" fontId="32" fillId="43" borderId="15" xfId="0" applyFont="1" applyFill="1" applyBorder="1" applyAlignment="1">
      <alignment horizontal="left" vertical="center"/>
    </xf>
    <xf numFmtId="0" fontId="32" fillId="43" borderId="15" xfId="0" applyFont="1" applyFill="1" applyBorder="1" applyAlignment="1">
      <alignment vertical="center" wrapText="1"/>
    </xf>
    <xf numFmtId="0" fontId="33" fillId="44" borderId="15" xfId="0" applyFont="1" applyFill="1" applyBorder="1" applyAlignment="1">
      <alignment horizontal="left" vertical="center" wrapText="1"/>
    </xf>
    <xf numFmtId="0" fontId="32" fillId="44" borderId="15" xfId="0" applyFont="1" applyFill="1" applyBorder="1" applyAlignment="1">
      <alignment vertical="center" wrapText="1"/>
    </xf>
    <xf numFmtId="0" fontId="33" fillId="45" borderId="15" xfId="0" applyFont="1" applyFill="1" applyBorder="1" applyAlignment="1">
      <alignment horizontal="left" vertical="center" wrapText="1"/>
    </xf>
    <xf numFmtId="0" fontId="44" fillId="0" borderId="15" xfId="0" applyFont="1" applyBorder="1"/>
    <xf numFmtId="4" fontId="42" fillId="0" borderId="15" xfId="0" applyNumberFormat="1" applyFont="1" applyBorder="1"/>
    <xf numFmtId="0" fontId="42" fillId="0" borderId="15" xfId="0" applyFont="1" applyBorder="1"/>
    <xf numFmtId="0" fontId="45" fillId="0" borderId="15" xfId="0" applyFont="1" applyBorder="1" applyAlignment="1">
      <alignment horizontal="left"/>
    </xf>
    <xf numFmtId="0" fontId="42" fillId="0" borderId="0" xfId="0" applyFont="1"/>
    <xf numFmtId="0" fontId="44" fillId="0" borderId="0" xfId="0" applyFont="1"/>
    <xf numFmtId="4" fontId="44" fillId="0" borderId="0" xfId="0" applyNumberFormat="1" applyFont="1"/>
    <xf numFmtId="0" fontId="30" fillId="0" borderId="0" xfId="0" applyFont="1" applyAlignment="1">
      <alignment horizontal="center" vertical="center" wrapText="1"/>
    </xf>
    <xf numFmtId="0" fontId="41" fillId="0" borderId="0" xfId="0" applyFont="1"/>
    <xf numFmtId="0" fontId="28" fillId="0" borderId="0" xfId="0" applyFont="1"/>
    <xf numFmtId="0" fontId="0" fillId="0" borderId="0" xfId="0" applyAlignment="1">
      <alignment horizontal="center"/>
    </xf>
    <xf numFmtId="0" fontId="32" fillId="41" borderId="13" xfId="0" quotePrefix="1" applyFont="1" applyFill="1" applyBorder="1" applyAlignment="1">
      <alignment horizontal="left" vertical="center" wrapText="1"/>
    </xf>
    <xf numFmtId="0" fontId="33" fillId="41" borderId="14" xfId="0" applyFont="1" applyFill="1" applyBorder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28" fillId="0" borderId="0" xfId="0" applyFont="1" applyAlignment="1">
      <alignment wrapText="1"/>
    </xf>
    <xf numFmtId="0" fontId="30" fillId="42" borderId="13" xfId="0" applyFont="1" applyFill="1" applyBorder="1" applyAlignment="1">
      <alignment horizontal="left" vertical="center" wrapText="1"/>
    </xf>
    <xf numFmtId="0" fontId="30" fillId="42" borderId="14" xfId="0" applyFont="1" applyFill="1" applyBorder="1" applyAlignment="1">
      <alignment horizontal="left" vertical="center" wrapText="1"/>
    </xf>
    <xf numFmtId="0" fontId="30" fillId="42" borderId="16" xfId="0" applyFont="1" applyFill="1" applyBorder="1" applyAlignment="1">
      <alignment horizontal="left" vertical="center" wrapText="1"/>
    </xf>
    <xf numFmtId="0" fontId="30" fillId="41" borderId="13" xfId="0" applyFont="1" applyFill="1" applyBorder="1" applyAlignment="1">
      <alignment horizontal="left" vertical="center" wrapText="1"/>
    </xf>
    <xf numFmtId="0" fontId="30" fillId="41" borderId="14" xfId="0" applyFont="1" applyFill="1" applyBorder="1" applyAlignment="1">
      <alignment horizontal="left" vertical="center" wrapText="1"/>
    </xf>
    <xf numFmtId="0" fontId="30" fillId="41" borderId="16" xfId="0" applyFont="1" applyFill="1" applyBorder="1" applyAlignment="1">
      <alignment horizontal="left" vertical="center" wrapText="1"/>
    </xf>
    <xf numFmtId="0" fontId="32" fillId="0" borderId="13" xfId="0" quotePrefix="1" applyFont="1" applyBorder="1" applyAlignment="1">
      <alignment horizontal="left" vertical="center" wrapText="1"/>
    </xf>
    <xf numFmtId="0" fontId="33" fillId="0" borderId="14" xfId="0" applyFont="1" applyBorder="1" applyAlignment="1">
      <alignment vertical="center" wrapText="1"/>
    </xf>
    <xf numFmtId="0" fontId="47" fillId="0" borderId="0" xfId="0" applyFont="1" applyAlignment="1">
      <alignment horizontal="center" vertical="center" wrapText="1"/>
    </xf>
    <xf numFmtId="0" fontId="32" fillId="0" borderId="13" xfId="0" applyFont="1" applyBorder="1" applyAlignment="1">
      <alignment horizontal="left" vertical="center" wrapText="1"/>
    </xf>
    <xf numFmtId="0" fontId="26" fillId="0" borderId="0" xfId="0" applyFont="1" applyAlignment="1">
      <alignment vertical="center" wrapText="1"/>
    </xf>
    <xf numFmtId="0" fontId="32" fillId="41" borderId="13" xfId="0" applyFont="1" applyFill="1" applyBorder="1" applyAlignment="1">
      <alignment horizontal="left" vertical="center" wrapText="1"/>
    </xf>
    <xf numFmtId="0" fontId="33" fillId="41" borderId="14" xfId="0" applyFont="1" applyFill="1" applyBorder="1" applyAlignment="1">
      <alignment vertical="center"/>
    </xf>
    <xf numFmtId="0" fontId="33" fillId="0" borderId="14" xfId="0" applyFont="1" applyBorder="1" applyAlignment="1">
      <alignment vertical="center"/>
    </xf>
    <xf numFmtId="0" fontId="32" fillId="0" borderId="13" xfId="0" quotePrefix="1" applyFont="1" applyBorder="1" applyAlignment="1">
      <alignment horizontal="left" vertical="center"/>
    </xf>
    <xf numFmtId="0" fontId="32" fillId="0" borderId="14" xfId="0" applyFont="1" applyBorder="1" applyAlignment="1">
      <alignment horizontal="left" vertical="center" wrapText="1"/>
    </xf>
    <xf numFmtId="0" fontId="32" fillId="0" borderId="16" xfId="0" applyFont="1" applyBorder="1" applyAlignment="1">
      <alignment horizontal="left" vertical="center" wrapText="1"/>
    </xf>
    <xf numFmtId="0" fontId="46" fillId="0" borderId="0" xfId="0" applyFont="1" applyAlignment="1">
      <alignment horizontal="center" wrapText="1"/>
    </xf>
    <xf numFmtId="0" fontId="40" fillId="0" borderId="0" xfId="0" applyFont="1" applyAlignment="1">
      <alignment horizontal="center" wrapText="1"/>
    </xf>
    <xf numFmtId="4" fontId="30" fillId="41" borderId="15" xfId="0" applyNumberFormat="1" applyFont="1" applyFill="1" applyBorder="1" applyAlignment="1">
      <alignment horizontal="center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ebalans-novi_datoteke/Rebalans%20FP%202025.xlsx" TargetMode="External"/><Relationship Id="rId2" Type="http://schemas.openxmlformats.org/officeDocument/2006/relationships/externalLinkPath" Target="file:///C:\Users\Korisnik\Desktop\Rebalans-novi_datoteke\Rebalans%20FP%202025.xlsx" TargetMode="External"/><Relationship Id="rId1" Type="http://schemas.openxmlformats.org/officeDocument/2006/relationships/externalLinkPath" Target="/Users/Korisnik/Desktop/Rebalans-novi_datoteke/Rebalans%20FP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aslovnica"/>
      <sheetName val="Sažetak"/>
      <sheetName val="Račun prihoda i rashoda"/>
      <sheetName val="Rashodi prema funkcijskoj "/>
      <sheetName val="Račun financiranja"/>
      <sheetName val="Rashodi na petu"/>
      <sheetName val="Prihodi na petu"/>
      <sheetName val="POSEBNI DIO - rashodi"/>
      <sheetName val="POSEBNI DIO - prihod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1">
          <cell r="D11">
            <v>651700</v>
          </cell>
        </row>
        <row r="13">
          <cell r="D13">
            <v>1600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DABC3-220D-44CB-ABCF-82AB60DEF5F4}">
  <dimension ref="A1:H38"/>
  <sheetViews>
    <sheetView topLeftCell="A16" workbookViewId="0">
      <selection activeCell="E36" sqref="E36"/>
    </sheetView>
  </sheetViews>
  <sheetFormatPr defaultRowHeight="15" x14ac:dyDescent="0.25"/>
  <cols>
    <col min="5" max="5" width="6.5703125" customWidth="1"/>
    <col min="6" max="6" width="18.85546875" customWidth="1"/>
    <col min="7" max="7" width="17.7109375" customWidth="1"/>
    <col min="8" max="8" width="23.85546875" customWidth="1"/>
  </cols>
  <sheetData>
    <row r="1" spans="1:8" ht="37.5" customHeight="1" x14ac:dyDescent="0.25">
      <c r="A1" s="126" t="s">
        <v>128</v>
      </c>
      <c r="B1" s="126"/>
      <c r="C1" s="126"/>
      <c r="D1" s="126"/>
      <c r="E1" s="126"/>
      <c r="F1" s="126"/>
      <c r="G1" s="126"/>
      <c r="H1" s="126"/>
    </row>
    <row r="2" spans="1:8" ht="18" x14ac:dyDescent="0.25">
      <c r="A2" s="28"/>
      <c r="B2" s="28"/>
      <c r="C2" s="28"/>
      <c r="D2" s="28"/>
      <c r="E2" s="28"/>
      <c r="F2" s="28"/>
    </row>
    <row r="3" spans="1:8" ht="15.75" x14ac:dyDescent="0.25">
      <c r="A3" s="116" t="s">
        <v>68</v>
      </c>
      <c r="B3" s="116"/>
      <c r="C3" s="116"/>
      <c r="D3" s="116"/>
      <c r="E3" s="116"/>
      <c r="F3" s="128"/>
    </row>
    <row r="4" spans="1:8" ht="18" x14ac:dyDescent="0.25">
      <c r="A4" s="28"/>
      <c r="B4" s="28"/>
      <c r="C4" s="28"/>
      <c r="D4" s="28"/>
      <c r="E4" s="28"/>
      <c r="F4" s="30"/>
      <c r="G4" s="113"/>
    </row>
    <row r="5" spans="1:8" ht="15.75" x14ac:dyDescent="0.25">
      <c r="A5" s="116" t="s">
        <v>69</v>
      </c>
      <c r="B5" s="117"/>
      <c r="C5" s="117"/>
      <c r="D5" s="117"/>
      <c r="E5" s="117"/>
      <c r="F5" s="117"/>
    </row>
    <row r="6" spans="1:8" ht="18" x14ac:dyDescent="0.25">
      <c r="A6" s="31"/>
      <c r="B6" s="32"/>
      <c r="C6" s="32"/>
      <c r="D6" s="32"/>
      <c r="E6" s="33"/>
      <c r="F6" s="34"/>
    </row>
    <row r="7" spans="1:8" x14ac:dyDescent="0.25">
      <c r="A7" s="35"/>
      <c r="B7" s="36"/>
      <c r="C7" s="36"/>
      <c r="D7" s="37"/>
      <c r="E7" s="38"/>
      <c r="F7" s="39" t="s">
        <v>123</v>
      </c>
      <c r="G7" s="39" t="s">
        <v>70</v>
      </c>
      <c r="H7" s="39" t="s">
        <v>126</v>
      </c>
    </row>
    <row r="8" spans="1:8" x14ac:dyDescent="0.25">
      <c r="A8" s="129" t="s">
        <v>71</v>
      </c>
      <c r="B8" s="115"/>
      <c r="C8" s="115"/>
      <c r="D8" s="115"/>
      <c r="E8" s="130"/>
      <c r="F8" s="41">
        <f t="shared" ref="F8:H8" si="0">F9</f>
        <v>1737900</v>
      </c>
      <c r="G8" s="41">
        <f>H8-F8</f>
        <v>-187746</v>
      </c>
      <c r="H8" s="54">
        <f t="shared" si="0"/>
        <v>1550154</v>
      </c>
    </row>
    <row r="9" spans="1:8" x14ac:dyDescent="0.25">
      <c r="A9" s="127" t="s">
        <v>72</v>
      </c>
      <c r="B9" s="125"/>
      <c r="C9" s="125"/>
      <c r="D9" s="125"/>
      <c r="E9" s="131"/>
      <c r="F9" s="42">
        <v>1737900</v>
      </c>
      <c r="G9" s="42">
        <f>H9-F9</f>
        <v>-187746</v>
      </c>
      <c r="H9" s="55">
        <v>1550154</v>
      </c>
    </row>
    <row r="10" spans="1:8" x14ac:dyDescent="0.25">
      <c r="A10" s="132" t="s">
        <v>73</v>
      </c>
      <c r="B10" s="131"/>
      <c r="C10" s="131"/>
      <c r="D10" s="131"/>
      <c r="E10" s="131"/>
      <c r="F10" s="42"/>
      <c r="G10" s="42">
        <v>0</v>
      </c>
      <c r="H10" s="55"/>
    </row>
    <row r="11" spans="1:8" x14ac:dyDescent="0.25">
      <c r="A11" s="43" t="s">
        <v>74</v>
      </c>
      <c r="B11" s="40"/>
      <c r="C11" s="40"/>
      <c r="D11" s="40"/>
      <c r="E11" s="40"/>
      <c r="F11" s="41">
        <f>F12+F13</f>
        <v>1737900</v>
      </c>
      <c r="G11" s="41">
        <f>H11-F11</f>
        <v>-187746</v>
      </c>
      <c r="H11" s="54">
        <f>H12+H13</f>
        <v>1550154</v>
      </c>
    </row>
    <row r="12" spans="1:8" x14ac:dyDescent="0.25">
      <c r="A12" s="124" t="s">
        <v>75</v>
      </c>
      <c r="B12" s="125"/>
      <c r="C12" s="125"/>
      <c r="D12" s="125"/>
      <c r="E12" s="125"/>
      <c r="F12" s="42">
        <v>1726900</v>
      </c>
      <c r="G12" s="42">
        <f>H12-F12</f>
        <v>-197546</v>
      </c>
      <c r="H12" s="55">
        <v>1529354</v>
      </c>
    </row>
    <row r="13" spans="1:8" x14ac:dyDescent="0.25">
      <c r="A13" s="132" t="s">
        <v>76</v>
      </c>
      <c r="B13" s="131"/>
      <c r="C13" s="131"/>
      <c r="D13" s="131"/>
      <c r="E13" s="131"/>
      <c r="F13" s="42">
        <v>11000</v>
      </c>
      <c r="G13" s="42">
        <f>H13-F13</f>
        <v>9800</v>
      </c>
      <c r="H13" s="55">
        <v>20800</v>
      </c>
    </row>
    <row r="14" spans="1:8" x14ac:dyDescent="0.25">
      <c r="A14" s="114" t="s">
        <v>77</v>
      </c>
      <c r="B14" s="115"/>
      <c r="C14" s="115"/>
      <c r="D14" s="115"/>
      <c r="E14" s="115"/>
      <c r="F14" s="41"/>
      <c r="G14" s="41"/>
      <c r="H14" s="41"/>
    </row>
    <row r="15" spans="1:8" ht="18" x14ac:dyDescent="0.25">
      <c r="A15" s="28"/>
      <c r="B15" s="44"/>
      <c r="C15" s="44"/>
      <c r="D15" s="44"/>
      <c r="E15" s="44"/>
      <c r="F15" s="45"/>
    </row>
    <row r="16" spans="1:8" ht="15.75" x14ac:dyDescent="0.25">
      <c r="A16" s="116" t="s">
        <v>78</v>
      </c>
      <c r="B16" s="117"/>
      <c r="C16" s="117"/>
      <c r="D16" s="117"/>
      <c r="E16" s="117"/>
      <c r="F16" s="117"/>
    </row>
    <row r="17" spans="1:8" ht="18" x14ac:dyDescent="0.25">
      <c r="A17" s="28"/>
      <c r="B17" s="44"/>
      <c r="C17" s="44"/>
      <c r="D17" s="44"/>
      <c r="E17" s="44"/>
      <c r="F17" s="45"/>
    </row>
    <row r="18" spans="1:8" x14ac:dyDescent="0.25">
      <c r="A18" s="35"/>
      <c r="B18" s="36"/>
      <c r="C18" s="36"/>
      <c r="D18" s="37"/>
      <c r="E18" s="38"/>
      <c r="F18" s="39" t="s">
        <v>123</v>
      </c>
      <c r="G18" s="39" t="s">
        <v>70</v>
      </c>
      <c r="H18" s="39" t="s">
        <v>127</v>
      </c>
    </row>
    <row r="19" spans="1:8" ht="30" customHeight="1" x14ac:dyDescent="0.25">
      <c r="A19" s="127" t="s">
        <v>79</v>
      </c>
      <c r="B19" s="133"/>
      <c r="C19" s="133"/>
      <c r="D19" s="133"/>
      <c r="E19" s="134"/>
      <c r="F19" s="46">
        <v>0</v>
      </c>
      <c r="G19" s="46">
        <v>0</v>
      </c>
      <c r="H19" s="46">
        <v>0</v>
      </c>
    </row>
    <row r="20" spans="1:8" ht="45.75" customHeight="1" x14ac:dyDescent="0.25">
      <c r="A20" s="127" t="s">
        <v>80</v>
      </c>
      <c r="B20" s="125"/>
      <c r="C20" s="125"/>
      <c r="D20" s="125"/>
      <c r="E20" s="125"/>
      <c r="F20" s="46">
        <v>0</v>
      </c>
      <c r="G20" s="46">
        <v>0</v>
      </c>
      <c r="H20" s="46">
        <v>0</v>
      </c>
    </row>
    <row r="21" spans="1:8" ht="35.25" customHeight="1" x14ac:dyDescent="0.25">
      <c r="A21" s="114" t="s">
        <v>81</v>
      </c>
      <c r="B21" s="115"/>
      <c r="C21" s="115"/>
      <c r="D21" s="115"/>
      <c r="E21" s="115"/>
      <c r="F21" s="47">
        <f t="shared" ref="F21:H21" si="1">SUM(F19:F20)</f>
        <v>0</v>
      </c>
      <c r="G21" s="47">
        <f t="shared" si="1"/>
        <v>0</v>
      </c>
      <c r="H21" s="47">
        <f t="shared" si="1"/>
        <v>0</v>
      </c>
    </row>
    <row r="22" spans="1:8" ht="18" x14ac:dyDescent="0.25">
      <c r="A22" s="48"/>
      <c r="B22" s="44"/>
      <c r="C22" s="44"/>
      <c r="D22" s="44"/>
      <c r="E22" s="44"/>
      <c r="F22" s="45"/>
    </row>
    <row r="23" spans="1:8" ht="15.75" x14ac:dyDescent="0.25">
      <c r="A23" s="116" t="s">
        <v>82</v>
      </c>
      <c r="B23" s="117"/>
      <c r="C23" s="117"/>
      <c r="D23" s="117"/>
      <c r="E23" s="117"/>
      <c r="F23" s="117"/>
    </row>
    <row r="24" spans="1:8" ht="18" x14ac:dyDescent="0.25">
      <c r="A24" s="48"/>
      <c r="B24" s="44"/>
      <c r="C24" s="44"/>
      <c r="D24" s="44"/>
      <c r="E24" s="44"/>
      <c r="F24" s="45"/>
    </row>
    <row r="25" spans="1:8" x14ac:dyDescent="0.25">
      <c r="A25" s="35"/>
      <c r="B25" s="36"/>
      <c r="C25" s="36"/>
      <c r="D25" s="37"/>
      <c r="E25" s="38"/>
      <c r="F25" s="39" t="s">
        <v>123</v>
      </c>
      <c r="G25" s="39" t="s">
        <v>70</v>
      </c>
      <c r="H25" s="39" t="s">
        <v>126</v>
      </c>
    </row>
    <row r="26" spans="1:8" ht="30.75" customHeight="1" x14ac:dyDescent="0.25">
      <c r="A26" s="118" t="s">
        <v>83</v>
      </c>
      <c r="B26" s="119"/>
      <c r="C26" s="119"/>
      <c r="D26" s="119"/>
      <c r="E26" s="120"/>
      <c r="F26" s="49">
        <v>0</v>
      </c>
      <c r="G26" s="49">
        <v>0</v>
      </c>
      <c r="H26" s="49">
        <v>0</v>
      </c>
    </row>
    <row r="27" spans="1:8" ht="33.75" customHeight="1" x14ac:dyDescent="0.25">
      <c r="A27" s="121" t="s">
        <v>84</v>
      </c>
      <c r="B27" s="122"/>
      <c r="C27" s="122"/>
      <c r="D27" s="122"/>
      <c r="E27" s="123"/>
      <c r="F27" s="50">
        <f t="shared" ref="F27:H27" si="2">F26</f>
        <v>0</v>
      </c>
      <c r="G27" s="50">
        <f t="shared" si="2"/>
        <v>0</v>
      </c>
      <c r="H27" s="50">
        <f t="shared" si="2"/>
        <v>0</v>
      </c>
    </row>
    <row r="30" spans="1:8" x14ac:dyDescent="0.25">
      <c r="A30" s="124" t="s">
        <v>85</v>
      </c>
      <c r="B30" s="125"/>
      <c r="C30" s="125"/>
      <c r="D30" s="125"/>
      <c r="E30" s="125"/>
      <c r="F30" s="46">
        <f t="shared" ref="F30:H30" si="3">F14+F27</f>
        <v>0</v>
      </c>
      <c r="G30" s="46">
        <f t="shared" si="3"/>
        <v>0</v>
      </c>
      <c r="H30" s="46">
        <f t="shared" si="3"/>
        <v>0</v>
      </c>
    </row>
    <row r="31" spans="1:8" ht="15.75" x14ac:dyDescent="0.25">
      <c r="A31" s="51"/>
      <c r="B31" s="52"/>
      <c r="C31" s="52"/>
      <c r="D31" s="52"/>
      <c r="E31" s="52"/>
      <c r="F31" s="53"/>
    </row>
    <row r="35" spans="1:7" x14ac:dyDescent="0.25">
      <c r="A35" s="83" t="s">
        <v>116</v>
      </c>
      <c r="B35" s="83" t="s">
        <v>130</v>
      </c>
      <c r="C35" s="83"/>
      <c r="D35" s="83"/>
      <c r="G35" s="83" t="s">
        <v>119</v>
      </c>
    </row>
    <row r="36" spans="1:7" x14ac:dyDescent="0.25">
      <c r="A36" s="83" t="s">
        <v>117</v>
      </c>
      <c r="B36" s="83" t="s">
        <v>118</v>
      </c>
      <c r="C36" s="83"/>
      <c r="D36" s="83"/>
      <c r="G36" s="83" t="s">
        <v>120</v>
      </c>
    </row>
    <row r="38" spans="1:7" x14ac:dyDescent="0.25">
      <c r="A38" s="83" t="s">
        <v>125</v>
      </c>
    </row>
  </sheetData>
  <mergeCells count="17">
    <mergeCell ref="A1:H1"/>
    <mergeCell ref="A20:E20"/>
    <mergeCell ref="A3:F3"/>
    <mergeCell ref="A5:F5"/>
    <mergeCell ref="A8:E8"/>
    <mergeCell ref="A9:E9"/>
    <mergeCell ref="A10:E10"/>
    <mergeCell ref="A12:E12"/>
    <mergeCell ref="A13:E13"/>
    <mergeCell ref="A14:E14"/>
    <mergeCell ref="A16:F16"/>
    <mergeCell ref="A19:E19"/>
    <mergeCell ref="A21:E21"/>
    <mergeCell ref="A23:F23"/>
    <mergeCell ref="A26:E26"/>
    <mergeCell ref="A27:E27"/>
    <mergeCell ref="A30:E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2EBE1-1C3B-4673-9650-D2E323EBFB88}">
  <dimension ref="A1:D13"/>
  <sheetViews>
    <sheetView tabSelected="1" workbookViewId="0">
      <selection activeCell="D10" sqref="D10"/>
    </sheetView>
  </sheetViews>
  <sheetFormatPr defaultRowHeight="15" x14ac:dyDescent="0.25"/>
  <cols>
    <col min="1" max="1" width="26.7109375" customWidth="1"/>
    <col min="2" max="2" width="27.5703125" customWidth="1"/>
    <col min="3" max="3" width="18.42578125" customWidth="1"/>
    <col min="4" max="4" width="19.140625" customWidth="1"/>
  </cols>
  <sheetData>
    <row r="1" spans="1:4" ht="15.75" x14ac:dyDescent="0.25">
      <c r="A1" s="57"/>
      <c r="B1" s="58"/>
    </row>
    <row r="2" spans="1:4" ht="18" x14ac:dyDescent="0.25">
      <c r="A2" s="57"/>
      <c r="B2" s="28"/>
    </row>
    <row r="3" spans="1:4" x14ac:dyDescent="0.25">
      <c r="A3" s="110"/>
      <c r="B3" s="30"/>
      <c r="C3" s="111"/>
      <c r="D3" s="111"/>
    </row>
    <row r="4" spans="1:4" x14ac:dyDescent="0.25">
      <c r="A4" s="110"/>
      <c r="B4" s="30"/>
      <c r="C4" s="111"/>
      <c r="D4" s="111"/>
    </row>
    <row r="5" spans="1:4" ht="15.75" customHeight="1" x14ac:dyDescent="0.25">
      <c r="A5" s="116" t="s">
        <v>86</v>
      </c>
      <c r="B5" s="116"/>
      <c r="C5" s="116"/>
      <c r="D5" s="116"/>
    </row>
    <row r="6" spans="1:4" ht="15.75" x14ac:dyDescent="0.25">
      <c r="A6" s="27"/>
      <c r="B6" s="29"/>
      <c r="C6" s="112"/>
      <c r="D6" s="112"/>
    </row>
    <row r="7" spans="1:4" ht="15.75" customHeight="1" x14ac:dyDescent="0.25">
      <c r="A7" s="116" t="s">
        <v>87</v>
      </c>
      <c r="B7" s="116"/>
      <c r="C7" s="116"/>
      <c r="D7" s="116"/>
    </row>
    <row r="8" spans="1:4" x14ac:dyDescent="0.25">
      <c r="A8" s="110"/>
      <c r="B8" s="30"/>
      <c r="C8" s="111"/>
      <c r="D8" s="111"/>
    </row>
    <row r="9" spans="1:4" x14ac:dyDescent="0.25">
      <c r="A9" s="59" t="s">
        <v>88</v>
      </c>
      <c r="B9" s="39" t="s">
        <v>122</v>
      </c>
      <c r="C9" s="39" t="s">
        <v>70</v>
      </c>
      <c r="D9" s="39" t="s">
        <v>126</v>
      </c>
    </row>
    <row r="10" spans="1:4" x14ac:dyDescent="0.25">
      <c r="A10" s="60" t="s">
        <v>89</v>
      </c>
      <c r="B10" s="66">
        <v>1737900</v>
      </c>
      <c r="C10" s="61">
        <f>D10-B10</f>
        <v>-187746</v>
      </c>
      <c r="D10" s="137">
        <v>1550154</v>
      </c>
    </row>
    <row r="11" spans="1:4" x14ac:dyDescent="0.25">
      <c r="A11" s="71" t="s">
        <v>90</v>
      </c>
      <c r="B11" s="42">
        <v>1737900</v>
      </c>
      <c r="C11" s="62">
        <f>D11-B11</f>
        <v>-187746</v>
      </c>
      <c r="D11" s="41">
        <v>1550154</v>
      </c>
    </row>
    <row r="12" spans="1:4" ht="38.25" x14ac:dyDescent="0.25">
      <c r="A12" s="63" t="s">
        <v>91</v>
      </c>
      <c r="B12" s="42">
        <v>1737900</v>
      </c>
      <c r="C12" s="64">
        <f>D12-B12</f>
        <v>-187746</v>
      </c>
      <c r="D12" s="41">
        <v>1550154</v>
      </c>
    </row>
    <row r="13" spans="1:4" x14ac:dyDescent="0.25">
      <c r="A13" s="111"/>
      <c r="B13" s="111"/>
      <c r="C13" s="111"/>
      <c r="D13" s="111"/>
    </row>
  </sheetData>
  <mergeCells count="2">
    <mergeCell ref="A5:D5"/>
    <mergeCell ref="A7:D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08F36-7FC6-4BF5-9008-0AC038B3A0BB}">
  <dimension ref="A1:J29"/>
  <sheetViews>
    <sheetView workbookViewId="0">
      <selection activeCell="G9" sqref="G9"/>
    </sheetView>
  </sheetViews>
  <sheetFormatPr defaultRowHeight="15" x14ac:dyDescent="0.25"/>
  <cols>
    <col min="2" max="2" width="11.42578125" customWidth="1"/>
    <col min="3" max="3" width="7.42578125" customWidth="1"/>
    <col min="4" max="4" width="20.28515625" customWidth="1"/>
    <col min="5" max="5" width="17.42578125" customWidth="1"/>
    <col min="6" max="6" width="16.42578125" customWidth="1"/>
    <col min="7" max="7" width="21.7109375" customWidth="1"/>
    <col min="9" max="10" width="11.7109375" bestFit="1" customWidth="1"/>
  </cols>
  <sheetData>
    <row r="1" spans="1:9" ht="15.75" x14ac:dyDescent="0.25">
      <c r="A1" s="116"/>
      <c r="B1" s="116"/>
      <c r="C1" s="116"/>
      <c r="D1" s="116"/>
      <c r="E1" s="116"/>
      <c r="F1" s="116"/>
      <c r="G1" s="116"/>
    </row>
    <row r="2" spans="1:9" ht="18" x14ac:dyDescent="0.25">
      <c r="A2" s="28"/>
      <c r="B2" s="28"/>
      <c r="C2" s="28"/>
      <c r="D2" s="28"/>
      <c r="E2" s="28"/>
    </row>
    <row r="3" spans="1:9" ht="15.75" x14ac:dyDescent="0.25">
      <c r="A3" s="116" t="s">
        <v>68</v>
      </c>
      <c r="B3" s="116"/>
      <c r="C3" s="116"/>
      <c r="D3" s="116"/>
      <c r="E3" s="116"/>
      <c r="F3" s="116"/>
      <c r="G3" s="116"/>
    </row>
    <row r="4" spans="1:9" ht="18" x14ac:dyDescent="0.25">
      <c r="A4" s="28"/>
      <c r="B4" s="28"/>
      <c r="C4" s="28"/>
      <c r="D4" s="28"/>
      <c r="E4" s="30"/>
    </row>
    <row r="5" spans="1:9" ht="15.75" x14ac:dyDescent="0.25">
      <c r="A5" s="116" t="s">
        <v>86</v>
      </c>
      <c r="B5" s="116"/>
      <c r="C5" s="116"/>
      <c r="D5" s="116"/>
      <c r="E5" s="116"/>
      <c r="F5" s="116"/>
      <c r="G5" s="116"/>
    </row>
    <row r="6" spans="1:9" ht="18" x14ac:dyDescent="0.25">
      <c r="A6" s="28"/>
      <c r="B6" s="28"/>
      <c r="C6" s="28"/>
      <c r="D6" s="28"/>
      <c r="E6" s="30"/>
    </row>
    <row r="7" spans="1:9" ht="15.75" x14ac:dyDescent="0.25">
      <c r="A7" s="116" t="s">
        <v>92</v>
      </c>
      <c r="B7" s="116"/>
      <c r="C7" s="116"/>
      <c r="D7" s="116"/>
      <c r="E7" s="116"/>
      <c r="F7" s="116"/>
      <c r="G7" s="116"/>
    </row>
    <row r="8" spans="1:9" ht="18" x14ac:dyDescent="0.25">
      <c r="A8" s="28"/>
      <c r="B8" s="28"/>
      <c r="C8" s="28"/>
      <c r="D8" s="28"/>
      <c r="E8" s="30"/>
    </row>
    <row r="9" spans="1:9" x14ac:dyDescent="0.25">
      <c r="A9" s="86" t="s">
        <v>93</v>
      </c>
      <c r="B9" s="87" t="s">
        <v>94</v>
      </c>
      <c r="C9" s="87" t="s">
        <v>95</v>
      </c>
      <c r="D9" s="87" t="s">
        <v>96</v>
      </c>
      <c r="E9" s="86" t="s">
        <v>123</v>
      </c>
      <c r="F9" s="86" t="s">
        <v>70</v>
      </c>
      <c r="G9" s="86" t="s">
        <v>133</v>
      </c>
      <c r="H9" s="108"/>
      <c r="I9" s="108"/>
    </row>
    <row r="10" spans="1:9" x14ac:dyDescent="0.25">
      <c r="A10" s="88">
        <v>6</v>
      </c>
      <c r="B10" s="88"/>
      <c r="C10" s="88"/>
      <c r="D10" s="88" t="s">
        <v>97</v>
      </c>
      <c r="E10" s="89">
        <f>E11+E13</f>
        <v>1737900</v>
      </c>
      <c r="F10" s="89">
        <f>+G10-E10</f>
        <v>-187746</v>
      </c>
      <c r="G10" s="89">
        <f>G11+G13</f>
        <v>1550154</v>
      </c>
      <c r="H10" s="108"/>
      <c r="I10" s="108"/>
    </row>
    <row r="11" spans="1:9" ht="51" x14ac:dyDescent="0.25">
      <c r="A11" s="90"/>
      <c r="B11" s="90">
        <v>67</v>
      </c>
      <c r="C11" s="90"/>
      <c r="D11" s="90" t="s">
        <v>98</v>
      </c>
      <c r="E11" s="91">
        <f t="shared" ref="E11:G11" si="0">E12</f>
        <v>1337900</v>
      </c>
      <c r="F11" s="91">
        <f>+G11-E11</f>
        <v>101100</v>
      </c>
      <c r="G11" s="91">
        <f t="shared" si="0"/>
        <v>1439000</v>
      </c>
      <c r="H11" s="108"/>
      <c r="I11" s="108"/>
    </row>
    <row r="12" spans="1:9" x14ac:dyDescent="0.25">
      <c r="A12" s="92"/>
      <c r="B12" s="92"/>
      <c r="C12" s="92">
        <v>11</v>
      </c>
      <c r="D12" s="92" t="s">
        <v>99</v>
      </c>
      <c r="E12" s="93">
        <v>1337900</v>
      </c>
      <c r="F12" s="93">
        <f t="shared" ref="F12:F13" si="1">+G12-E12</f>
        <v>101100</v>
      </c>
      <c r="G12" s="93">
        <v>1439000</v>
      </c>
      <c r="H12" s="108"/>
      <c r="I12" s="108"/>
    </row>
    <row r="13" spans="1:9" ht="77.25" customHeight="1" x14ac:dyDescent="0.25">
      <c r="A13" s="103"/>
      <c r="B13" s="106">
        <v>66</v>
      </c>
      <c r="C13" s="84">
        <v>25</v>
      </c>
      <c r="D13" s="85" t="s">
        <v>100</v>
      </c>
      <c r="E13" s="104">
        <v>400000</v>
      </c>
      <c r="F13" s="104">
        <f t="shared" si="1"/>
        <v>-288846</v>
      </c>
      <c r="G13" s="104">
        <v>111154</v>
      </c>
      <c r="H13" s="108"/>
      <c r="I13" s="108"/>
    </row>
    <row r="14" spans="1:9" x14ac:dyDescent="0.25">
      <c r="A14" s="108"/>
      <c r="B14" s="108"/>
      <c r="C14" s="108"/>
      <c r="D14" s="108"/>
      <c r="E14" s="108"/>
      <c r="F14" s="108"/>
      <c r="G14" s="108"/>
      <c r="H14" s="108"/>
      <c r="I14" s="108"/>
    </row>
    <row r="15" spans="1:9" ht="15.75" x14ac:dyDescent="0.25">
      <c r="A15" s="116" t="s">
        <v>101</v>
      </c>
      <c r="B15" s="116"/>
      <c r="C15" s="116"/>
      <c r="D15" s="116"/>
      <c r="E15" s="116"/>
      <c r="F15" s="116"/>
      <c r="G15" s="116"/>
      <c r="H15" s="108"/>
      <c r="I15" s="108"/>
    </row>
    <row r="16" spans="1:9" x14ac:dyDescent="0.25">
      <c r="A16" s="108"/>
      <c r="B16" s="108"/>
      <c r="C16" s="108"/>
      <c r="D16" s="108"/>
      <c r="E16" s="108"/>
      <c r="F16" s="108"/>
      <c r="G16" s="108"/>
      <c r="H16" s="108"/>
      <c r="I16" s="108"/>
    </row>
    <row r="17" spans="1:10" x14ac:dyDescent="0.25">
      <c r="A17" s="86" t="s">
        <v>93</v>
      </c>
      <c r="B17" s="87" t="s">
        <v>94</v>
      </c>
      <c r="C17" s="87" t="s">
        <v>95</v>
      </c>
      <c r="D17" s="87" t="s">
        <v>96</v>
      </c>
      <c r="E17" s="86" t="s">
        <v>123</v>
      </c>
      <c r="F17" s="86" t="s">
        <v>70</v>
      </c>
      <c r="G17" s="86" t="s">
        <v>126</v>
      </c>
      <c r="H17" s="108"/>
      <c r="I17" s="108"/>
    </row>
    <row r="18" spans="1:10" x14ac:dyDescent="0.25">
      <c r="A18" s="88">
        <v>3</v>
      </c>
      <c r="B18" s="88"/>
      <c r="C18" s="88"/>
      <c r="D18" s="88" t="s">
        <v>102</v>
      </c>
      <c r="E18" s="89">
        <f>E19+E22+E23+E24+E26</f>
        <v>1737900</v>
      </c>
      <c r="F18" s="89">
        <f t="shared" ref="F18:F29" si="2">+G18-E18</f>
        <v>-187746</v>
      </c>
      <c r="G18" s="89">
        <f>G20+G22+G23+G25+G28+G29</f>
        <v>1550154</v>
      </c>
      <c r="H18" s="108"/>
      <c r="I18" s="108"/>
    </row>
    <row r="19" spans="1:10" ht="25.5" x14ac:dyDescent="0.25">
      <c r="A19" s="90"/>
      <c r="B19" s="90">
        <v>31</v>
      </c>
      <c r="C19" s="90"/>
      <c r="D19" s="90" t="s">
        <v>103</v>
      </c>
      <c r="E19" s="91">
        <f>E20</f>
        <v>522800</v>
      </c>
      <c r="F19" s="91">
        <f t="shared" si="2"/>
        <v>216740</v>
      </c>
      <c r="G19" s="91">
        <f t="shared" ref="G19" si="3">G20</f>
        <v>739540</v>
      </c>
      <c r="H19" s="108"/>
      <c r="I19" s="109"/>
      <c r="J19" s="65"/>
    </row>
    <row r="20" spans="1:10" x14ac:dyDescent="0.25">
      <c r="A20" s="92"/>
      <c r="B20" s="92"/>
      <c r="C20" s="92">
        <v>11</v>
      </c>
      <c r="D20" s="92" t="s">
        <v>99</v>
      </c>
      <c r="E20" s="93">
        <v>522800</v>
      </c>
      <c r="F20" s="93">
        <f t="shared" si="2"/>
        <v>216740</v>
      </c>
      <c r="G20" s="93">
        <v>739540</v>
      </c>
      <c r="H20" s="108"/>
      <c r="I20" s="109"/>
      <c r="J20" s="65"/>
    </row>
    <row r="21" spans="1:10" x14ac:dyDescent="0.25">
      <c r="A21" s="94"/>
      <c r="B21" s="95">
        <v>32</v>
      </c>
      <c r="C21" s="96"/>
      <c r="D21" s="95" t="s">
        <v>104</v>
      </c>
      <c r="E21" s="91">
        <f>E22+E23</f>
        <v>1202500</v>
      </c>
      <c r="F21" s="91">
        <f t="shared" si="2"/>
        <v>-414286</v>
      </c>
      <c r="G21" s="91">
        <f>G22+G23</f>
        <v>788214</v>
      </c>
      <c r="H21" s="108"/>
      <c r="I21" s="108"/>
      <c r="J21" s="65"/>
    </row>
    <row r="22" spans="1:10" x14ac:dyDescent="0.25">
      <c r="A22" s="92"/>
      <c r="B22" s="92"/>
      <c r="C22" s="92">
        <v>11</v>
      </c>
      <c r="D22" s="92" t="s">
        <v>99</v>
      </c>
      <c r="E22" s="93">
        <v>802500</v>
      </c>
      <c r="F22" s="93">
        <f t="shared" si="2"/>
        <v>-112440</v>
      </c>
      <c r="G22" s="93">
        <v>690060</v>
      </c>
      <c r="H22" s="108"/>
      <c r="I22" s="108"/>
      <c r="J22" s="65"/>
    </row>
    <row r="23" spans="1:10" ht="25.5" x14ac:dyDescent="0.25">
      <c r="A23" s="92"/>
      <c r="B23" s="92"/>
      <c r="C23" s="92">
        <v>25</v>
      </c>
      <c r="D23" s="85" t="s">
        <v>100</v>
      </c>
      <c r="E23" s="93">
        <v>400000</v>
      </c>
      <c r="F23" s="93">
        <f t="shared" si="2"/>
        <v>-301846</v>
      </c>
      <c r="G23" s="93">
        <v>98154</v>
      </c>
      <c r="H23" s="108"/>
      <c r="I23" s="108"/>
    </row>
    <row r="24" spans="1:10" x14ac:dyDescent="0.25">
      <c r="A24" s="94"/>
      <c r="B24" s="95">
        <v>34</v>
      </c>
      <c r="C24" s="95"/>
      <c r="D24" s="97" t="s">
        <v>105</v>
      </c>
      <c r="E24" s="91">
        <f>E25</f>
        <v>1600</v>
      </c>
      <c r="F24" s="91">
        <f t="shared" si="2"/>
        <v>0</v>
      </c>
      <c r="G24" s="91">
        <f t="shared" ref="G24" si="4">G25</f>
        <v>1600</v>
      </c>
      <c r="H24" s="108"/>
      <c r="I24" s="108"/>
    </row>
    <row r="25" spans="1:10" x14ac:dyDescent="0.25">
      <c r="A25" s="92"/>
      <c r="B25" s="92"/>
      <c r="C25" s="92">
        <v>11</v>
      </c>
      <c r="D25" s="92" t="s">
        <v>99</v>
      </c>
      <c r="E25" s="93">
        <f>'[1]POSEBNI DIO - rashodi'!D13</f>
        <v>1600</v>
      </c>
      <c r="F25" s="93">
        <f t="shared" si="2"/>
        <v>0</v>
      </c>
      <c r="G25" s="93">
        <v>1600</v>
      </c>
      <c r="H25" s="108"/>
      <c r="I25" s="108"/>
    </row>
    <row r="26" spans="1:10" ht="38.25" x14ac:dyDescent="0.25">
      <c r="A26" s="98">
        <v>4</v>
      </c>
      <c r="B26" s="98"/>
      <c r="C26" s="98"/>
      <c r="D26" s="99" t="s">
        <v>106</v>
      </c>
      <c r="E26" s="89">
        <f>E27</f>
        <v>11000</v>
      </c>
      <c r="F26" s="89">
        <f t="shared" si="2"/>
        <v>9800</v>
      </c>
      <c r="G26" s="89">
        <f t="shared" ref="G26" si="5">G27</f>
        <v>20800</v>
      </c>
      <c r="H26" s="108"/>
      <c r="I26" s="108"/>
    </row>
    <row r="27" spans="1:10" ht="38.25" x14ac:dyDescent="0.25">
      <c r="A27" s="100"/>
      <c r="B27" s="90">
        <v>42</v>
      </c>
      <c r="C27" s="90"/>
      <c r="D27" s="101" t="s">
        <v>107</v>
      </c>
      <c r="E27" s="91">
        <f t="shared" ref="E27" si="6">E28</f>
        <v>11000</v>
      </c>
      <c r="F27" s="91">
        <f t="shared" si="2"/>
        <v>9800</v>
      </c>
      <c r="G27" s="91">
        <f>G28+G29</f>
        <v>20800</v>
      </c>
      <c r="H27" s="108"/>
      <c r="I27" s="108"/>
    </row>
    <row r="28" spans="1:10" x14ac:dyDescent="0.25">
      <c r="A28" s="102"/>
      <c r="B28" s="102"/>
      <c r="C28" s="92">
        <v>11</v>
      </c>
      <c r="D28" s="92" t="s">
        <v>99</v>
      </c>
      <c r="E28" s="93">
        <v>11000</v>
      </c>
      <c r="F28" s="93">
        <f t="shared" si="2"/>
        <v>-3200</v>
      </c>
      <c r="G28" s="93">
        <v>7800</v>
      </c>
      <c r="H28" s="108"/>
      <c r="I28" s="108"/>
    </row>
    <row r="29" spans="1:10" ht="25.5" x14ac:dyDescent="0.25">
      <c r="A29" s="103"/>
      <c r="B29" s="103"/>
      <c r="C29" s="84">
        <v>25</v>
      </c>
      <c r="D29" s="85" t="s">
        <v>100</v>
      </c>
      <c r="E29" s="93">
        <v>0</v>
      </c>
      <c r="F29" s="93">
        <f t="shared" si="2"/>
        <v>13000</v>
      </c>
      <c r="G29" s="104">
        <v>13000</v>
      </c>
      <c r="H29" s="108"/>
      <c r="I29" s="108"/>
    </row>
  </sheetData>
  <mergeCells count="5">
    <mergeCell ref="A1:G1"/>
    <mergeCell ref="A3:G3"/>
    <mergeCell ref="A5:G5"/>
    <mergeCell ref="A7:G7"/>
    <mergeCell ref="A15:G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C0D6E-FDE2-4EB7-BA5A-7B7096C77FAC}">
  <dimension ref="A1:H26"/>
  <sheetViews>
    <sheetView workbookViewId="0">
      <selection activeCell="G8" sqref="G8"/>
    </sheetView>
  </sheetViews>
  <sheetFormatPr defaultRowHeight="15" x14ac:dyDescent="0.25"/>
  <cols>
    <col min="4" max="4" width="19.42578125" customWidth="1"/>
    <col min="5" max="5" width="14" customWidth="1"/>
    <col min="6" max="6" width="13.140625" customWidth="1"/>
    <col min="7" max="7" width="21.85546875" customWidth="1"/>
  </cols>
  <sheetData>
    <row r="1" spans="1:8" ht="15.75" x14ac:dyDescent="0.25">
      <c r="A1" s="116"/>
      <c r="B1" s="116"/>
      <c r="C1" s="116"/>
      <c r="D1" s="116"/>
      <c r="E1" s="116"/>
      <c r="F1" s="116"/>
      <c r="G1" s="116"/>
    </row>
    <row r="2" spans="1:8" ht="18" x14ac:dyDescent="0.25">
      <c r="A2" s="28"/>
      <c r="B2" s="28"/>
      <c r="C2" s="28"/>
      <c r="D2" s="28"/>
      <c r="E2" s="28"/>
      <c r="F2" s="28"/>
      <c r="G2" s="28"/>
    </row>
    <row r="3" spans="1:8" ht="15.75" x14ac:dyDescent="0.25">
      <c r="A3" s="116" t="s">
        <v>68</v>
      </c>
      <c r="B3" s="116"/>
      <c r="C3" s="116"/>
      <c r="D3" s="116"/>
      <c r="E3" s="116"/>
      <c r="F3" s="128"/>
      <c r="G3" s="128"/>
    </row>
    <row r="4" spans="1:8" ht="18" x14ac:dyDescent="0.25">
      <c r="A4" s="28"/>
      <c r="B4" s="28"/>
      <c r="C4" s="28"/>
      <c r="D4" s="28"/>
      <c r="E4" s="28"/>
      <c r="F4" s="30"/>
      <c r="G4" s="30"/>
    </row>
    <row r="5" spans="1:8" ht="15.75" x14ac:dyDescent="0.25">
      <c r="A5" s="116" t="s">
        <v>108</v>
      </c>
      <c r="B5" s="117"/>
      <c r="C5" s="117"/>
      <c r="D5" s="117"/>
      <c r="E5" s="117"/>
      <c r="F5" s="117"/>
      <c r="G5" s="117"/>
    </row>
    <row r="6" spans="1:8" ht="18.75" customHeight="1" x14ac:dyDescent="0.3">
      <c r="A6" s="136" t="s">
        <v>110</v>
      </c>
      <c r="B6" s="136"/>
      <c r="C6" s="136"/>
      <c r="D6" s="136"/>
      <c r="E6" s="136"/>
      <c r="F6" s="136"/>
      <c r="G6" s="136"/>
    </row>
    <row r="7" spans="1:8" ht="18" x14ac:dyDescent="0.25">
      <c r="A7" s="28"/>
      <c r="B7" s="28"/>
      <c r="C7" s="28"/>
      <c r="D7" s="28"/>
      <c r="E7" s="28"/>
      <c r="F7" s="30"/>
      <c r="G7" s="30"/>
    </row>
    <row r="8" spans="1:8" x14ac:dyDescent="0.25">
      <c r="A8" s="67" t="s">
        <v>93</v>
      </c>
      <c r="B8" s="68" t="s">
        <v>94</v>
      </c>
      <c r="C8" s="68" t="s">
        <v>95</v>
      </c>
      <c r="D8" s="68" t="s">
        <v>109</v>
      </c>
      <c r="E8" s="86" t="s">
        <v>123</v>
      </c>
      <c r="F8" s="86" t="s">
        <v>70</v>
      </c>
      <c r="G8" s="86" t="s">
        <v>126</v>
      </c>
      <c r="H8" s="69"/>
    </row>
    <row r="9" spans="1:8" x14ac:dyDescent="0.25">
      <c r="A9" s="60">
        <v>6</v>
      </c>
      <c r="B9" s="60"/>
      <c r="C9" s="60"/>
      <c r="D9" s="60" t="s">
        <v>97</v>
      </c>
      <c r="E9" s="66">
        <f>E10+E11</f>
        <v>1737900</v>
      </c>
      <c r="F9" s="66">
        <f>G9-E9</f>
        <v>-187746</v>
      </c>
      <c r="G9" s="66">
        <f t="shared" ref="G9" si="0">G10+G11</f>
        <v>1550154</v>
      </c>
      <c r="H9" s="69"/>
    </row>
    <row r="10" spans="1:8" x14ac:dyDescent="0.25">
      <c r="A10" s="70"/>
      <c r="B10" s="70"/>
      <c r="C10" s="70">
        <v>11</v>
      </c>
      <c r="D10" s="71" t="s">
        <v>99</v>
      </c>
      <c r="E10" s="93">
        <v>1337900</v>
      </c>
      <c r="F10" s="66">
        <f t="shared" ref="F10:F11" si="1">G10-E10</f>
        <v>101100</v>
      </c>
      <c r="G10" s="93">
        <v>1439000</v>
      </c>
      <c r="H10" s="69"/>
    </row>
    <row r="11" spans="1:8" ht="38.25" x14ac:dyDescent="0.25">
      <c r="A11" s="105"/>
      <c r="B11" s="105"/>
      <c r="C11" s="84">
        <v>25</v>
      </c>
      <c r="D11" s="85" t="s">
        <v>100</v>
      </c>
      <c r="E11" s="104">
        <v>400000</v>
      </c>
      <c r="F11" s="66">
        <f t="shared" si="1"/>
        <v>-288846</v>
      </c>
      <c r="G11" s="104">
        <v>111154</v>
      </c>
      <c r="H11" s="69"/>
    </row>
    <row r="12" spans="1:8" x14ac:dyDescent="0.25">
      <c r="A12" s="69"/>
      <c r="B12" s="69"/>
      <c r="C12" s="69"/>
      <c r="D12" s="69"/>
      <c r="E12" s="69"/>
      <c r="F12" s="69"/>
      <c r="G12" s="69"/>
      <c r="H12" s="69"/>
    </row>
    <row r="13" spans="1:8" x14ac:dyDescent="0.25">
      <c r="A13" s="69"/>
      <c r="B13" s="69"/>
      <c r="C13" s="69"/>
      <c r="D13" s="69"/>
      <c r="E13" s="69"/>
      <c r="F13" s="69"/>
      <c r="G13" s="69"/>
      <c r="H13" s="69"/>
    </row>
    <row r="14" spans="1:8" x14ac:dyDescent="0.25">
      <c r="A14" s="69"/>
      <c r="B14" s="69"/>
      <c r="C14" s="69"/>
      <c r="D14" s="69"/>
      <c r="E14" s="69"/>
      <c r="F14" s="69"/>
      <c r="G14" s="69"/>
      <c r="H14" s="69"/>
    </row>
    <row r="15" spans="1:8" x14ac:dyDescent="0.25">
      <c r="A15" s="69"/>
      <c r="B15" s="69"/>
      <c r="C15" s="69"/>
      <c r="D15" s="69"/>
      <c r="E15" s="69"/>
      <c r="F15" s="69"/>
      <c r="G15" s="69"/>
      <c r="H15" s="69"/>
    </row>
    <row r="16" spans="1:8" x14ac:dyDescent="0.25">
      <c r="A16" s="107"/>
      <c r="B16" s="107"/>
      <c r="C16" s="107"/>
      <c r="D16" s="107"/>
      <c r="E16" s="107"/>
      <c r="F16" s="107"/>
      <c r="G16" s="107"/>
      <c r="H16" s="69"/>
    </row>
    <row r="17" spans="1:8" ht="18.75" customHeight="1" x14ac:dyDescent="0.25">
      <c r="A17" s="135" t="s">
        <v>111</v>
      </c>
      <c r="B17" s="135"/>
      <c r="C17" s="135"/>
      <c r="D17" s="135"/>
      <c r="E17" s="135"/>
      <c r="F17" s="135"/>
      <c r="G17" s="135"/>
      <c r="H17" s="69"/>
    </row>
    <row r="18" spans="1:8" x14ac:dyDescent="0.25">
      <c r="A18" s="107"/>
      <c r="B18" s="107"/>
      <c r="C18" s="107"/>
      <c r="D18" s="107"/>
      <c r="E18" s="107"/>
      <c r="F18" s="107"/>
      <c r="G18" s="107"/>
      <c r="H18" s="69"/>
    </row>
    <row r="19" spans="1:8" x14ac:dyDescent="0.25">
      <c r="A19" s="67" t="s">
        <v>93</v>
      </c>
      <c r="B19" s="68" t="s">
        <v>94</v>
      </c>
      <c r="C19" s="68" t="s">
        <v>95</v>
      </c>
      <c r="D19" s="68" t="s">
        <v>109</v>
      </c>
      <c r="E19" s="67" t="s">
        <v>124</v>
      </c>
      <c r="F19" s="67" t="s">
        <v>70</v>
      </c>
      <c r="G19" s="67" t="s">
        <v>126</v>
      </c>
      <c r="H19" s="107"/>
    </row>
    <row r="20" spans="1:8" x14ac:dyDescent="0.25">
      <c r="A20" s="72"/>
      <c r="B20" s="73"/>
      <c r="C20" s="73"/>
      <c r="D20" s="74" t="s">
        <v>102</v>
      </c>
      <c r="E20" s="75">
        <f>E21+E22</f>
        <v>1737900</v>
      </c>
      <c r="F20" s="75">
        <f>G20-E20</f>
        <v>-187746</v>
      </c>
      <c r="G20" s="75">
        <f>G21+G22+G23</f>
        <v>1550154</v>
      </c>
      <c r="H20" s="107"/>
    </row>
    <row r="21" spans="1:8" x14ac:dyDescent="0.25">
      <c r="A21" s="60">
        <v>3</v>
      </c>
      <c r="B21" s="63"/>
      <c r="C21" s="63">
        <v>11</v>
      </c>
      <c r="D21" s="63" t="s">
        <v>99</v>
      </c>
      <c r="E21" s="76">
        <v>1337900</v>
      </c>
      <c r="F21" s="75">
        <f t="shared" ref="F21:F24" si="2">G21-E21</f>
        <v>93300</v>
      </c>
      <c r="G21" s="76">
        <v>1431200</v>
      </c>
      <c r="H21" s="107"/>
    </row>
    <row r="22" spans="1:8" ht="38.25" x14ac:dyDescent="0.25">
      <c r="A22" s="60"/>
      <c r="B22" s="63"/>
      <c r="C22" s="63">
        <v>25</v>
      </c>
      <c r="D22" s="85" t="s">
        <v>100</v>
      </c>
      <c r="E22" s="76">
        <v>400000</v>
      </c>
      <c r="F22" s="75">
        <f t="shared" si="2"/>
        <v>-301846</v>
      </c>
      <c r="G22" s="76">
        <v>98154</v>
      </c>
      <c r="H22" s="107"/>
    </row>
    <row r="23" spans="1:8" ht="38.25" x14ac:dyDescent="0.25">
      <c r="A23" s="77">
        <v>4</v>
      </c>
      <c r="B23" s="77"/>
      <c r="C23" s="77"/>
      <c r="D23" s="78" t="s">
        <v>106</v>
      </c>
      <c r="E23" s="66">
        <f>E24</f>
        <v>11000</v>
      </c>
      <c r="F23" s="75">
        <f t="shared" si="2"/>
        <v>9800</v>
      </c>
      <c r="G23" s="66">
        <f>G24+G25</f>
        <v>20800</v>
      </c>
      <c r="H23" s="107"/>
    </row>
    <row r="24" spans="1:8" ht="27.75" customHeight="1" x14ac:dyDescent="0.25">
      <c r="A24" s="63"/>
      <c r="B24" s="63"/>
      <c r="C24" s="63">
        <v>11</v>
      </c>
      <c r="D24" s="79" t="s">
        <v>99</v>
      </c>
      <c r="E24" s="76">
        <v>11000</v>
      </c>
      <c r="F24" s="75">
        <f t="shared" si="2"/>
        <v>-3200</v>
      </c>
      <c r="G24" s="80">
        <v>7800</v>
      </c>
      <c r="H24" s="107"/>
    </row>
    <row r="25" spans="1:8" ht="48.75" customHeight="1" x14ac:dyDescent="0.25">
      <c r="A25" s="105"/>
      <c r="B25" s="105"/>
      <c r="C25" s="84">
        <v>25</v>
      </c>
      <c r="D25" s="85" t="s">
        <v>100</v>
      </c>
      <c r="E25" s="105"/>
      <c r="F25" s="105"/>
      <c r="G25" s="104">
        <v>13000</v>
      </c>
      <c r="H25" s="107"/>
    </row>
    <row r="26" spans="1:8" x14ac:dyDescent="0.25">
      <c r="A26" s="108"/>
      <c r="B26" s="108"/>
      <c r="C26" s="108"/>
      <c r="D26" s="108"/>
      <c r="E26" s="108"/>
      <c r="F26" s="108"/>
      <c r="G26" s="107"/>
      <c r="H26" s="108"/>
    </row>
  </sheetData>
  <mergeCells count="5">
    <mergeCell ref="A17:G17"/>
    <mergeCell ref="A1:G1"/>
    <mergeCell ref="A3:G3"/>
    <mergeCell ref="A5:G5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D57DB-8650-4691-98F7-2892B490425E}">
  <dimension ref="A1:EF120"/>
  <sheetViews>
    <sheetView showGridLines="0" zoomScaleNormal="100" workbookViewId="0">
      <selection activeCell="F9" sqref="F9"/>
    </sheetView>
  </sheetViews>
  <sheetFormatPr defaultRowHeight="11.25" x14ac:dyDescent="0.15"/>
  <cols>
    <col min="1" max="1" width="66.28515625" style="1" customWidth="1"/>
    <col min="2" max="2" width="20.28515625" style="1" customWidth="1"/>
    <col min="3" max="3" width="21.28515625" style="1" customWidth="1"/>
    <col min="4" max="4" width="19.85546875" style="1" customWidth="1"/>
    <col min="5" max="5" width="9.140625" style="1"/>
    <col min="6" max="7" width="14.42578125" style="1" bestFit="1" customWidth="1"/>
    <col min="8" max="10" width="9.140625" style="1"/>
    <col min="11" max="11" width="14.42578125" style="1" bestFit="1" customWidth="1"/>
    <col min="12" max="16384" width="9.140625" style="1"/>
  </cols>
  <sheetData>
    <row r="1" spans="1:11" ht="12" thickBot="1" x14ac:dyDescent="0.2">
      <c r="A1" s="1" t="s">
        <v>112</v>
      </c>
    </row>
    <row r="2" spans="1:11" ht="27.75" customHeight="1" thickBot="1" x14ac:dyDescent="0.2">
      <c r="A2" s="2" t="s">
        <v>0</v>
      </c>
      <c r="B2" s="2" t="s">
        <v>131</v>
      </c>
      <c r="C2" s="2" t="s">
        <v>129</v>
      </c>
      <c r="D2" s="2" t="s">
        <v>132</v>
      </c>
    </row>
    <row r="3" spans="1:11" ht="12.75" x14ac:dyDescent="0.2">
      <c r="A3" s="3" t="s">
        <v>1</v>
      </c>
      <c r="B3" s="4">
        <v>1337900</v>
      </c>
      <c r="C3" s="4">
        <f>D3-B3</f>
        <v>101100</v>
      </c>
      <c r="D3" s="4">
        <f t="shared" ref="D3:D8" si="0">D4</f>
        <v>1439000</v>
      </c>
      <c r="F3" s="56"/>
    </row>
    <row r="4" spans="1:11" ht="12.75" x14ac:dyDescent="0.2">
      <c r="A4" s="3" t="s">
        <v>2</v>
      </c>
      <c r="B4" s="4">
        <v>1337900</v>
      </c>
      <c r="C4" s="4">
        <f>D4-B4</f>
        <v>101100</v>
      </c>
      <c r="D4" s="4">
        <f t="shared" si="0"/>
        <v>1439000</v>
      </c>
      <c r="K4" s="56"/>
    </row>
    <row r="5" spans="1:11" ht="25.5" x14ac:dyDescent="0.2">
      <c r="A5" s="5" t="s">
        <v>3</v>
      </c>
      <c r="B5" s="6">
        <v>1337900</v>
      </c>
      <c r="C5" s="6">
        <f>D5-B5</f>
        <v>101100</v>
      </c>
      <c r="D5" s="6">
        <f t="shared" si="0"/>
        <v>1439000</v>
      </c>
      <c r="F5" s="56">
        <f>D5+D73</f>
        <v>1550154</v>
      </c>
    </row>
    <row r="6" spans="1:11" ht="25.5" x14ac:dyDescent="0.2">
      <c r="A6" s="5" t="s">
        <v>4</v>
      </c>
      <c r="B6" s="6">
        <v>1337900</v>
      </c>
      <c r="C6" s="6">
        <f>C7</f>
        <v>101100</v>
      </c>
      <c r="D6" s="6">
        <f t="shared" si="0"/>
        <v>1439000</v>
      </c>
    </row>
    <row r="7" spans="1:11" ht="12.75" x14ac:dyDescent="0.2">
      <c r="A7" s="5" t="s">
        <v>5</v>
      </c>
      <c r="B7" s="6">
        <v>1337900</v>
      </c>
      <c r="C7" s="6">
        <f>C8</f>
        <v>101100</v>
      </c>
      <c r="D7" s="6">
        <f t="shared" si="0"/>
        <v>1439000</v>
      </c>
    </row>
    <row r="8" spans="1:11" ht="12.75" x14ac:dyDescent="0.2">
      <c r="A8" s="8" t="s">
        <v>6</v>
      </c>
      <c r="B8" s="9">
        <v>1337900</v>
      </c>
      <c r="C8" s="9">
        <f t="shared" ref="C8:C39" si="1">D8-B8</f>
        <v>101100</v>
      </c>
      <c r="D8" s="9">
        <f t="shared" si="0"/>
        <v>1439000</v>
      </c>
    </row>
    <row r="9" spans="1:11" ht="12.75" x14ac:dyDescent="0.2">
      <c r="A9" s="10" t="s">
        <v>7</v>
      </c>
      <c r="B9" s="11">
        <v>1337900</v>
      </c>
      <c r="C9" s="11">
        <f t="shared" si="1"/>
        <v>101100</v>
      </c>
      <c r="D9" s="11">
        <f>D11+D18+D61+D64</f>
        <v>1439000</v>
      </c>
    </row>
    <row r="10" spans="1:11" ht="12.75" x14ac:dyDescent="0.2">
      <c r="A10" s="13" t="s">
        <v>8</v>
      </c>
      <c r="B10" s="6">
        <v>1337900</v>
      </c>
      <c r="C10" s="6">
        <f t="shared" si="1"/>
        <v>101100</v>
      </c>
      <c r="D10" s="6">
        <f>D11+D18+D61+D64</f>
        <v>1439000</v>
      </c>
    </row>
    <row r="11" spans="1:11" ht="12.75" x14ac:dyDescent="0.2">
      <c r="A11" s="14" t="s">
        <v>9</v>
      </c>
      <c r="B11" s="17">
        <v>522800</v>
      </c>
      <c r="C11" s="17">
        <f t="shared" si="1"/>
        <v>216740</v>
      </c>
      <c r="D11" s="17">
        <f>D12+D13+D14+D15+D17+D16</f>
        <v>739540</v>
      </c>
    </row>
    <row r="12" spans="1:11" ht="12.75" x14ac:dyDescent="0.2">
      <c r="A12" s="12" t="s">
        <v>10</v>
      </c>
      <c r="B12" s="6">
        <v>423500</v>
      </c>
      <c r="C12" s="6">
        <f t="shared" si="1"/>
        <v>176500</v>
      </c>
      <c r="D12" s="6">
        <v>600000</v>
      </c>
      <c r="G12" s="56"/>
    </row>
    <row r="13" spans="1:11" ht="12.75" x14ac:dyDescent="0.2">
      <c r="A13" s="12" t="s">
        <v>11</v>
      </c>
      <c r="B13" s="6">
        <v>14100</v>
      </c>
      <c r="C13" s="6">
        <f t="shared" si="1"/>
        <v>1600</v>
      </c>
      <c r="D13" s="6">
        <v>15700</v>
      </c>
    </row>
    <row r="14" spans="1:11" ht="15.75" customHeight="1" x14ac:dyDescent="0.2">
      <c r="A14" s="12" t="s">
        <v>12</v>
      </c>
      <c r="B14" s="6">
        <v>5600</v>
      </c>
      <c r="C14" s="6">
        <f t="shared" si="1"/>
        <v>-3360</v>
      </c>
      <c r="D14" s="6">
        <v>2240</v>
      </c>
    </row>
    <row r="15" spans="1:11" ht="12.75" x14ac:dyDescent="0.2">
      <c r="A15" s="12" t="s">
        <v>13</v>
      </c>
      <c r="B15" s="6">
        <v>8500</v>
      </c>
      <c r="C15" s="6">
        <f t="shared" si="1"/>
        <v>-4100</v>
      </c>
      <c r="D15" s="6">
        <v>4400</v>
      </c>
      <c r="I15" s="1" t="s">
        <v>121</v>
      </c>
    </row>
    <row r="16" spans="1:11" ht="12.75" x14ac:dyDescent="0.2">
      <c r="A16" s="12" t="s">
        <v>67</v>
      </c>
      <c r="B16" s="6">
        <v>0</v>
      </c>
      <c r="C16" s="6">
        <f t="shared" si="1"/>
        <v>18200</v>
      </c>
      <c r="D16" s="6">
        <v>18200</v>
      </c>
    </row>
    <row r="17" spans="1:6" ht="12.75" x14ac:dyDescent="0.2">
      <c r="A17" s="12" t="s">
        <v>14</v>
      </c>
      <c r="B17" s="6">
        <v>71100</v>
      </c>
      <c r="C17" s="6">
        <f t="shared" si="1"/>
        <v>27900</v>
      </c>
      <c r="D17" s="6">
        <v>99000</v>
      </c>
      <c r="F17" s="56"/>
    </row>
    <row r="18" spans="1:6" ht="12.75" x14ac:dyDescent="0.2">
      <c r="A18" s="21" t="s">
        <v>15</v>
      </c>
      <c r="B18" s="22">
        <v>802500</v>
      </c>
      <c r="C18" s="22">
        <f t="shared" si="1"/>
        <v>-112440</v>
      </c>
      <c r="D18" s="81">
        <f>SUM( D19:D60)</f>
        <v>690060</v>
      </c>
    </row>
    <row r="19" spans="1:6" ht="12.75" x14ac:dyDescent="0.2">
      <c r="A19" s="12" t="s">
        <v>16</v>
      </c>
      <c r="B19" s="6">
        <v>1000</v>
      </c>
      <c r="C19" s="6">
        <f t="shared" si="1"/>
        <v>-1000</v>
      </c>
      <c r="D19" s="6">
        <v>0</v>
      </c>
    </row>
    <row r="20" spans="1:6" ht="12.75" x14ac:dyDescent="0.2">
      <c r="A20" s="12" t="s">
        <v>17</v>
      </c>
      <c r="B20" s="6">
        <v>1000</v>
      </c>
      <c r="C20" s="6">
        <f t="shared" si="1"/>
        <v>-1000</v>
      </c>
      <c r="D20" s="6">
        <v>0</v>
      </c>
    </row>
    <row r="21" spans="1:6" ht="12.75" x14ac:dyDescent="0.2">
      <c r="A21" s="12" t="s">
        <v>18</v>
      </c>
      <c r="B21" s="6">
        <v>1000</v>
      </c>
      <c r="C21" s="6">
        <f t="shared" si="1"/>
        <v>-1000</v>
      </c>
      <c r="D21" s="6">
        <v>0</v>
      </c>
      <c r="F21" s="56"/>
    </row>
    <row r="22" spans="1:6" ht="12.75" x14ac:dyDescent="0.2">
      <c r="A22" s="12" t="s">
        <v>19</v>
      </c>
      <c r="B22" s="6">
        <v>4000</v>
      </c>
      <c r="C22" s="6">
        <f t="shared" si="1"/>
        <v>13500</v>
      </c>
      <c r="D22" s="6">
        <v>17500</v>
      </c>
    </row>
    <row r="23" spans="1:6" ht="12.75" x14ac:dyDescent="0.2">
      <c r="A23" s="12" t="s">
        <v>20</v>
      </c>
      <c r="B23" s="6">
        <v>4000</v>
      </c>
      <c r="C23" s="6">
        <f t="shared" si="1"/>
        <v>-1000</v>
      </c>
      <c r="D23" s="6">
        <v>3000</v>
      </c>
    </row>
    <row r="24" spans="1:6" ht="12.75" x14ac:dyDescent="0.2">
      <c r="A24" s="12" t="s">
        <v>21</v>
      </c>
      <c r="B24" s="7">
        <v>900</v>
      </c>
      <c r="C24" s="6">
        <f t="shared" si="1"/>
        <v>3200</v>
      </c>
      <c r="D24" s="6">
        <v>4100</v>
      </c>
    </row>
    <row r="25" spans="1:6" ht="12.75" x14ac:dyDescent="0.2">
      <c r="A25" s="12" t="s">
        <v>22</v>
      </c>
      <c r="B25" s="6">
        <v>1500</v>
      </c>
      <c r="C25" s="6">
        <f t="shared" si="1"/>
        <v>1300</v>
      </c>
      <c r="D25" s="6">
        <v>2800</v>
      </c>
    </row>
    <row r="26" spans="1:6" ht="15.75" customHeight="1" x14ac:dyDescent="0.2">
      <c r="A26" s="12" t="s">
        <v>23</v>
      </c>
      <c r="B26" s="6">
        <v>3000</v>
      </c>
      <c r="C26" s="6">
        <f t="shared" si="1"/>
        <v>-2500</v>
      </c>
      <c r="D26" s="6">
        <v>500</v>
      </c>
    </row>
    <row r="27" spans="1:6" ht="12.75" x14ac:dyDescent="0.2">
      <c r="A27" s="12" t="s">
        <v>24</v>
      </c>
      <c r="B27" s="5"/>
      <c r="C27" s="6">
        <f t="shared" si="1"/>
        <v>1000</v>
      </c>
      <c r="D27" s="6">
        <v>1000</v>
      </c>
    </row>
    <row r="28" spans="1:6" ht="12.75" x14ac:dyDescent="0.2">
      <c r="A28" s="12" t="s">
        <v>25</v>
      </c>
      <c r="B28" s="5"/>
      <c r="C28" s="6">
        <f t="shared" si="1"/>
        <v>0</v>
      </c>
      <c r="D28" s="6">
        <v>0</v>
      </c>
    </row>
    <row r="29" spans="1:6" ht="12.75" x14ac:dyDescent="0.2">
      <c r="A29" s="12" t="s">
        <v>26</v>
      </c>
      <c r="B29" s="5"/>
      <c r="C29" s="6">
        <f t="shared" si="1"/>
        <v>1000</v>
      </c>
      <c r="D29" s="6">
        <v>1000</v>
      </c>
    </row>
    <row r="30" spans="1:6" ht="12.75" x14ac:dyDescent="0.2">
      <c r="A30" s="12" t="s">
        <v>27</v>
      </c>
      <c r="B30" s="5"/>
      <c r="C30" s="6">
        <f t="shared" si="1"/>
        <v>1000</v>
      </c>
      <c r="D30" s="6">
        <v>1000</v>
      </c>
    </row>
    <row r="31" spans="1:6" ht="12.75" x14ac:dyDescent="0.2">
      <c r="A31" s="12" t="s">
        <v>28</v>
      </c>
      <c r="B31" s="6">
        <v>30000</v>
      </c>
      <c r="C31" s="6">
        <f t="shared" si="1"/>
        <v>-30000</v>
      </c>
      <c r="D31" s="6">
        <v>0</v>
      </c>
    </row>
    <row r="32" spans="1:6" ht="12.75" x14ac:dyDescent="0.2">
      <c r="A32" s="12" t="s">
        <v>29</v>
      </c>
      <c r="B32" s="5"/>
      <c r="C32" s="6">
        <f t="shared" si="1"/>
        <v>1000</v>
      </c>
      <c r="D32" s="6">
        <v>1000</v>
      </c>
    </row>
    <row r="33" spans="1:136" ht="25.5" x14ac:dyDescent="0.2">
      <c r="A33" s="12" t="s">
        <v>30</v>
      </c>
      <c r="B33" s="6">
        <v>4000</v>
      </c>
      <c r="C33" s="6">
        <f t="shared" si="1"/>
        <v>-4000</v>
      </c>
      <c r="D33" s="6">
        <v>0</v>
      </c>
    </row>
    <row r="34" spans="1:136" ht="25.5" x14ac:dyDescent="0.2">
      <c r="A34" s="12" t="s">
        <v>31</v>
      </c>
      <c r="B34" s="6">
        <v>2000</v>
      </c>
      <c r="C34" s="6">
        <f t="shared" si="1"/>
        <v>100</v>
      </c>
      <c r="D34" s="6">
        <v>2100</v>
      </c>
    </row>
    <row r="35" spans="1:136" ht="12.75" x14ac:dyDescent="0.2">
      <c r="A35" s="12" t="s">
        <v>32</v>
      </c>
      <c r="B35" s="6">
        <v>6000</v>
      </c>
      <c r="C35" s="6">
        <f t="shared" si="1"/>
        <v>5000</v>
      </c>
      <c r="D35" s="6">
        <v>11000</v>
      </c>
    </row>
    <row r="36" spans="1:136" ht="12.75" x14ac:dyDescent="0.2">
      <c r="A36" s="12" t="s">
        <v>33</v>
      </c>
      <c r="B36" s="6">
        <v>3200</v>
      </c>
      <c r="C36" s="6">
        <f t="shared" si="1"/>
        <v>-3200</v>
      </c>
      <c r="D36" s="6">
        <v>0</v>
      </c>
    </row>
    <row r="37" spans="1:136" ht="12.75" x14ac:dyDescent="0.2">
      <c r="A37" s="12" t="s">
        <v>34</v>
      </c>
      <c r="B37" s="6">
        <v>3200</v>
      </c>
      <c r="C37" s="6">
        <f t="shared" si="1"/>
        <v>0</v>
      </c>
      <c r="D37" s="6">
        <v>3200</v>
      </c>
    </row>
    <row r="38" spans="1:136" ht="12.75" x14ac:dyDescent="0.2">
      <c r="A38" s="12" t="s">
        <v>35</v>
      </c>
      <c r="B38" s="7">
        <v>500</v>
      </c>
      <c r="C38" s="6">
        <f t="shared" si="1"/>
        <v>0</v>
      </c>
      <c r="D38" s="6">
        <v>500</v>
      </c>
    </row>
    <row r="39" spans="1:136" ht="25.5" x14ac:dyDescent="0.2">
      <c r="A39" s="12" t="s">
        <v>36</v>
      </c>
      <c r="B39" s="5"/>
      <c r="C39" s="6">
        <f t="shared" si="1"/>
        <v>3000</v>
      </c>
      <c r="D39" s="6">
        <v>3000</v>
      </c>
    </row>
    <row r="40" spans="1:136" ht="25.5" x14ac:dyDescent="0.2">
      <c r="A40" s="20" t="s">
        <v>37</v>
      </c>
      <c r="B40" s="5"/>
      <c r="C40" s="6">
        <f t="shared" ref="C40:C68" si="2">D40-B40</f>
        <v>14000</v>
      </c>
      <c r="D40" s="6">
        <v>14000</v>
      </c>
    </row>
    <row r="41" spans="1:136" ht="15.75" customHeight="1" x14ac:dyDescent="0.2">
      <c r="A41" s="12" t="s">
        <v>38</v>
      </c>
      <c r="B41" s="6">
        <v>15000</v>
      </c>
      <c r="C41" s="6">
        <f t="shared" si="2"/>
        <v>-12000</v>
      </c>
      <c r="D41" s="6">
        <v>3000</v>
      </c>
    </row>
    <row r="42" spans="1:136" ht="12.75" x14ac:dyDescent="0.2">
      <c r="A42" s="12" t="s">
        <v>39</v>
      </c>
      <c r="B42" s="6">
        <v>2000</v>
      </c>
      <c r="C42" s="6">
        <f t="shared" si="2"/>
        <v>-1000</v>
      </c>
      <c r="D42" s="6">
        <v>1000</v>
      </c>
    </row>
    <row r="43" spans="1:136" ht="12.75" x14ac:dyDescent="0.2">
      <c r="A43" s="12" t="s">
        <v>40</v>
      </c>
      <c r="B43" s="6">
        <v>2000</v>
      </c>
      <c r="C43" s="6">
        <f t="shared" si="2"/>
        <v>0</v>
      </c>
      <c r="D43" s="6">
        <v>2000</v>
      </c>
    </row>
    <row r="44" spans="1:136" ht="12.75" x14ac:dyDescent="0.2">
      <c r="A44" s="12" t="s">
        <v>41</v>
      </c>
      <c r="B44" s="6">
        <v>1000</v>
      </c>
      <c r="C44" s="6">
        <f t="shared" si="2"/>
        <v>-600</v>
      </c>
      <c r="D44" s="6">
        <v>400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</row>
    <row r="45" spans="1:136" s="15" customFormat="1" ht="12.75" x14ac:dyDescent="0.2">
      <c r="A45" s="20" t="s">
        <v>42</v>
      </c>
      <c r="B45" s="19"/>
      <c r="C45" s="6">
        <f t="shared" si="2"/>
        <v>1500</v>
      </c>
      <c r="D45" s="18">
        <v>1500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</row>
    <row r="46" spans="1:136" ht="12.75" x14ac:dyDescent="0.2">
      <c r="A46" s="12" t="s">
        <v>43</v>
      </c>
      <c r="B46" s="6">
        <v>450000</v>
      </c>
      <c r="C46" s="6">
        <f t="shared" si="2"/>
        <v>0</v>
      </c>
      <c r="D46" s="6">
        <v>450000</v>
      </c>
    </row>
    <row r="47" spans="1:136" ht="12.75" x14ac:dyDescent="0.2">
      <c r="A47" s="12" t="s">
        <v>44</v>
      </c>
      <c r="B47" s="5"/>
      <c r="C47" s="6">
        <f t="shared" si="2"/>
        <v>700</v>
      </c>
      <c r="D47" s="6">
        <v>700</v>
      </c>
    </row>
    <row r="48" spans="1:136" ht="12.75" x14ac:dyDescent="0.2">
      <c r="A48" s="12" t="s">
        <v>45</v>
      </c>
      <c r="B48" s="5"/>
      <c r="C48" s="6">
        <f t="shared" si="2"/>
        <v>3000</v>
      </c>
      <c r="D48" s="6">
        <v>3000</v>
      </c>
    </row>
    <row r="49" spans="1:7" ht="12.75" x14ac:dyDescent="0.2">
      <c r="A49" s="12" t="s">
        <v>46</v>
      </c>
      <c r="B49" s="5"/>
      <c r="C49" s="6">
        <f t="shared" si="2"/>
        <v>600</v>
      </c>
      <c r="D49" s="6">
        <v>600</v>
      </c>
    </row>
    <row r="50" spans="1:7" ht="12.75" x14ac:dyDescent="0.2">
      <c r="A50" s="12" t="s">
        <v>47</v>
      </c>
      <c r="B50" s="5"/>
      <c r="C50" s="6">
        <f t="shared" si="2"/>
        <v>6800</v>
      </c>
      <c r="D50" s="6">
        <v>6800</v>
      </c>
    </row>
    <row r="51" spans="1:7" ht="15.75" customHeight="1" x14ac:dyDescent="0.2">
      <c r="A51" s="12" t="s">
        <v>48</v>
      </c>
      <c r="B51" s="6">
        <v>15300</v>
      </c>
      <c r="C51" s="6">
        <f t="shared" si="2"/>
        <v>-8600</v>
      </c>
      <c r="D51" s="6">
        <v>6700</v>
      </c>
    </row>
    <row r="52" spans="1:7" ht="12.75" x14ac:dyDescent="0.2">
      <c r="A52" s="12" t="s">
        <v>49</v>
      </c>
      <c r="B52" s="6">
        <v>2600</v>
      </c>
      <c r="C52" s="6">
        <f t="shared" si="2"/>
        <v>2400</v>
      </c>
      <c r="D52" s="6">
        <v>5000</v>
      </c>
    </row>
    <row r="53" spans="1:7" ht="12.75" x14ac:dyDescent="0.2">
      <c r="A53" s="12" t="s">
        <v>50</v>
      </c>
      <c r="B53" s="6">
        <v>9100</v>
      </c>
      <c r="C53" s="6">
        <f t="shared" si="2"/>
        <v>-5900</v>
      </c>
      <c r="D53" s="6">
        <v>3200</v>
      </c>
    </row>
    <row r="54" spans="1:7" ht="25.5" x14ac:dyDescent="0.2">
      <c r="A54" s="12" t="s">
        <v>51</v>
      </c>
      <c r="B54" s="6">
        <v>1000</v>
      </c>
      <c r="C54" s="6">
        <f t="shared" si="2"/>
        <v>-800</v>
      </c>
      <c r="D54" s="6">
        <v>200</v>
      </c>
    </row>
    <row r="55" spans="1:7" ht="12.75" x14ac:dyDescent="0.2">
      <c r="A55" s="12" t="s">
        <v>66</v>
      </c>
      <c r="B55" s="5"/>
      <c r="C55" s="6">
        <f t="shared" si="2"/>
        <v>1500</v>
      </c>
      <c r="D55" s="6">
        <v>1500</v>
      </c>
    </row>
    <row r="56" spans="1:7" ht="12.75" x14ac:dyDescent="0.2">
      <c r="A56" s="12" t="s">
        <v>52</v>
      </c>
      <c r="B56" s="6">
        <v>230000</v>
      </c>
      <c r="C56" s="6">
        <f t="shared" si="2"/>
        <v>-100540</v>
      </c>
      <c r="D56" s="18">
        <v>129460</v>
      </c>
      <c r="G56" s="56"/>
    </row>
    <row r="57" spans="1:7" ht="25.5" x14ac:dyDescent="0.2">
      <c r="A57" s="12" t="s">
        <v>53</v>
      </c>
      <c r="B57" s="6">
        <v>7200</v>
      </c>
      <c r="C57" s="6">
        <f t="shared" si="2"/>
        <v>600</v>
      </c>
      <c r="D57" s="6">
        <v>7800</v>
      </c>
    </row>
    <row r="58" spans="1:7" ht="12.75" x14ac:dyDescent="0.2">
      <c r="A58" s="12" t="s">
        <v>54</v>
      </c>
      <c r="B58" s="5"/>
      <c r="C58" s="6">
        <f t="shared" si="2"/>
        <v>800</v>
      </c>
      <c r="D58" s="6">
        <v>800</v>
      </c>
    </row>
    <row r="59" spans="1:7" ht="15.75" customHeight="1" x14ac:dyDescent="0.2">
      <c r="A59" s="12" t="s">
        <v>55</v>
      </c>
      <c r="B59" s="5"/>
      <c r="C59" s="6">
        <f t="shared" si="2"/>
        <v>700</v>
      </c>
      <c r="D59" s="6">
        <v>700</v>
      </c>
    </row>
    <row r="60" spans="1:7" ht="12.75" x14ac:dyDescent="0.2">
      <c r="A60" s="12" t="s">
        <v>56</v>
      </c>
      <c r="B60" s="6">
        <v>2000</v>
      </c>
      <c r="C60" s="6">
        <f t="shared" si="2"/>
        <v>-2000</v>
      </c>
      <c r="D60" s="6">
        <v>0</v>
      </c>
    </row>
    <row r="61" spans="1:7" ht="12.75" x14ac:dyDescent="0.2">
      <c r="A61" s="23" t="s">
        <v>57</v>
      </c>
      <c r="B61" s="24">
        <v>1600</v>
      </c>
      <c r="C61" s="24">
        <f t="shared" si="2"/>
        <v>0</v>
      </c>
      <c r="D61" s="24">
        <v>1600</v>
      </c>
    </row>
    <row r="62" spans="1:7" ht="12.75" x14ac:dyDescent="0.2">
      <c r="A62" s="12" t="s">
        <v>58</v>
      </c>
      <c r="B62" s="6">
        <v>1000</v>
      </c>
      <c r="C62" s="6">
        <f t="shared" si="2"/>
        <v>0</v>
      </c>
      <c r="D62" s="6">
        <v>1000</v>
      </c>
    </row>
    <row r="63" spans="1:7" ht="12.75" x14ac:dyDescent="0.2">
      <c r="A63" s="12" t="s">
        <v>59</v>
      </c>
      <c r="B63" s="7">
        <v>600</v>
      </c>
      <c r="C63" s="6">
        <f t="shared" si="2"/>
        <v>0</v>
      </c>
      <c r="D63" s="6">
        <v>600</v>
      </c>
    </row>
    <row r="64" spans="1:7" ht="12.75" x14ac:dyDescent="0.2">
      <c r="A64" s="23" t="s">
        <v>60</v>
      </c>
      <c r="B64" s="24">
        <v>11000</v>
      </c>
      <c r="C64" s="24">
        <f t="shared" si="2"/>
        <v>-3200</v>
      </c>
      <c r="D64" s="24">
        <f>D65+D66+D67+D68</f>
        <v>7800</v>
      </c>
    </row>
    <row r="65" spans="1:4" ht="12.75" x14ac:dyDescent="0.2">
      <c r="A65" s="12" t="s">
        <v>61</v>
      </c>
      <c r="B65" s="6">
        <v>1000</v>
      </c>
      <c r="C65" s="6">
        <f t="shared" si="2"/>
        <v>-1000</v>
      </c>
      <c r="D65" s="6">
        <v>0</v>
      </c>
    </row>
    <row r="66" spans="1:4" ht="12.75" x14ac:dyDescent="0.2">
      <c r="A66" s="12" t="s">
        <v>62</v>
      </c>
      <c r="B66" s="5"/>
      <c r="C66" s="6">
        <f t="shared" si="2"/>
        <v>3200</v>
      </c>
      <c r="D66" s="6">
        <v>3200</v>
      </c>
    </row>
    <row r="67" spans="1:4" ht="12.75" x14ac:dyDescent="0.2">
      <c r="A67" s="12" t="s">
        <v>63</v>
      </c>
      <c r="B67" s="5"/>
      <c r="C67" s="6">
        <f t="shared" si="2"/>
        <v>1500</v>
      </c>
      <c r="D67" s="6">
        <v>1500</v>
      </c>
    </row>
    <row r="68" spans="1:4" ht="15.75" customHeight="1" x14ac:dyDescent="0.2">
      <c r="A68" s="12" t="s">
        <v>64</v>
      </c>
      <c r="B68" s="6">
        <v>10000</v>
      </c>
      <c r="C68" s="6">
        <f t="shared" si="2"/>
        <v>-6900</v>
      </c>
      <c r="D68" s="6">
        <v>3100</v>
      </c>
    </row>
    <row r="73" spans="1:4" ht="12.75" x14ac:dyDescent="0.2">
      <c r="A73" s="25" t="s">
        <v>65</v>
      </c>
      <c r="B73" s="24">
        <f>SUM(B74:B120)</f>
        <v>400000</v>
      </c>
      <c r="C73" s="24">
        <f t="shared" ref="C73:C120" si="3">D73-B73</f>
        <v>-288846</v>
      </c>
      <c r="D73" s="24">
        <f>D74+D115</f>
        <v>111154</v>
      </c>
    </row>
    <row r="74" spans="1:4" ht="12.75" x14ac:dyDescent="0.2">
      <c r="A74" s="14" t="s">
        <v>15</v>
      </c>
      <c r="B74" s="6"/>
      <c r="C74" s="6">
        <f t="shared" si="3"/>
        <v>98154</v>
      </c>
      <c r="D74" s="17">
        <f>SUM(D75:D114)</f>
        <v>98154</v>
      </c>
    </row>
    <row r="75" spans="1:4" ht="12.75" x14ac:dyDescent="0.2">
      <c r="A75" s="82" t="s">
        <v>113</v>
      </c>
      <c r="B75" s="6"/>
      <c r="C75" s="6">
        <f t="shared" si="3"/>
        <v>1000</v>
      </c>
      <c r="D75" s="6">
        <v>1000</v>
      </c>
    </row>
    <row r="76" spans="1:4" ht="12.75" x14ac:dyDescent="0.2">
      <c r="A76" s="12" t="s">
        <v>20</v>
      </c>
      <c r="B76" s="6"/>
      <c r="C76" s="6">
        <f t="shared" si="3"/>
        <v>2154</v>
      </c>
      <c r="D76" s="6">
        <v>2154</v>
      </c>
    </row>
    <row r="77" spans="1:4" ht="12.75" x14ac:dyDescent="0.2">
      <c r="A77" s="12" t="s">
        <v>21</v>
      </c>
      <c r="B77" s="6"/>
      <c r="C77" s="6">
        <f t="shared" si="3"/>
        <v>700</v>
      </c>
      <c r="D77" s="6">
        <v>700</v>
      </c>
    </row>
    <row r="78" spans="1:4" ht="12.75" x14ac:dyDescent="0.2">
      <c r="A78" s="12" t="s">
        <v>22</v>
      </c>
      <c r="B78" s="6"/>
      <c r="C78" s="6">
        <f t="shared" si="3"/>
        <v>2300</v>
      </c>
      <c r="D78" s="6">
        <v>2300</v>
      </c>
    </row>
    <row r="79" spans="1:4" ht="12.75" x14ac:dyDescent="0.2">
      <c r="A79" s="12" t="s">
        <v>23</v>
      </c>
      <c r="B79" s="6"/>
      <c r="C79" s="6">
        <f t="shared" si="3"/>
        <v>2500</v>
      </c>
      <c r="D79" s="6">
        <v>2500</v>
      </c>
    </row>
    <row r="80" spans="1:4" ht="12.75" x14ac:dyDescent="0.2">
      <c r="A80" s="12" t="s">
        <v>24</v>
      </c>
      <c r="B80" s="26"/>
      <c r="C80" s="6">
        <f t="shared" si="3"/>
        <v>0</v>
      </c>
      <c r="D80" s="6">
        <v>0</v>
      </c>
    </row>
    <row r="81" spans="1:4" ht="12.75" x14ac:dyDescent="0.2">
      <c r="A81" s="12" t="s">
        <v>25</v>
      </c>
      <c r="B81" s="6">
        <v>206500</v>
      </c>
      <c r="C81" s="6">
        <f t="shared" si="3"/>
        <v>-206500</v>
      </c>
      <c r="D81" s="6">
        <v>0</v>
      </c>
    </row>
    <row r="82" spans="1:4" ht="12.75" x14ac:dyDescent="0.2">
      <c r="A82" s="12" t="s">
        <v>26</v>
      </c>
      <c r="B82" s="6">
        <v>500</v>
      </c>
      <c r="C82" s="6">
        <f t="shared" si="3"/>
        <v>2000</v>
      </c>
      <c r="D82" s="6">
        <v>2500</v>
      </c>
    </row>
    <row r="83" spans="1:4" ht="12.75" x14ac:dyDescent="0.2">
      <c r="A83" s="12" t="s">
        <v>27</v>
      </c>
      <c r="B83" s="26"/>
      <c r="C83" s="6">
        <f t="shared" si="3"/>
        <v>1500</v>
      </c>
      <c r="D83" s="6">
        <v>1500</v>
      </c>
    </row>
    <row r="84" spans="1:4" ht="12.75" x14ac:dyDescent="0.2">
      <c r="A84" s="12" t="s">
        <v>28</v>
      </c>
      <c r="B84" s="6">
        <v>35000</v>
      </c>
      <c r="C84" s="6">
        <f t="shared" si="3"/>
        <v>-20000</v>
      </c>
      <c r="D84" s="6">
        <v>15000</v>
      </c>
    </row>
    <row r="85" spans="1:4" ht="12.75" x14ac:dyDescent="0.2">
      <c r="A85" s="12" t="s">
        <v>29</v>
      </c>
      <c r="B85" s="26"/>
      <c r="C85" s="6">
        <f t="shared" si="3"/>
        <v>1000</v>
      </c>
      <c r="D85" s="6">
        <v>1000</v>
      </c>
    </row>
    <row r="86" spans="1:4" ht="25.5" x14ac:dyDescent="0.2">
      <c r="A86" s="12" t="s">
        <v>30</v>
      </c>
      <c r="B86" s="6"/>
      <c r="C86" s="6">
        <f t="shared" si="3"/>
        <v>0</v>
      </c>
      <c r="D86" s="6">
        <v>0</v>
      </c>
    </row>
    <row r="87" spans="1:4" ht="25.5" x14ac:dyDescent="0.2">
      <c r="A87" s="12" t="s">
        <v>31</v>
      </c>
      <c r="B87" s="6"/>
      <c r="C87" s="6">
        <f t="shared" si="3"/>
        <v>2000</v>
      </c>
      <c r="D87" s="6">
        <v>2000</v>
      </c>
    </row>
    <row r="88" spans="1:4" ht="12.75" x14ac:dyDescent="0.2">
      <c r="A88" s="12" t="s">
        <v>32</v>
      </c>
      <c r="B88" s="6"/>
      <c r="C88" s="6">
        <f t="shared" si="3"/>
        <v>4000</v>
      </c>
      <c r="D88" s="6">
        <v>4000</v>
      </c>
    </row>
    <row r="89" spans="1:4" ht="12.75" x14ac:dyDescent="0.2">
      <c r="A89" s="12" t="s">
        <v>33</v>
      </c>
      <c r="B89" s="6"/>
      <c r="C89" s="6">
        <f t="shared" si="3"/>
        <v>2000</v>
      </c>
      <c r="D89" s="6">
        <v>2000</v>
      </c>
    </row>
    <row r="90" spans="1:4" ht="12.75" x14ac:dyDescent="0.2">
      <c r="A90" s="12" t="s">
        <v>34</v>
      </c>
      <c r="B90" s="6"/>
      <c r="C90" s="6">
        <f t="shared" si="3"/>
        <v>0</v>
      </c>
      <c r="D90" s="6">
        <v>0</v>
      </c>
    </row>
    <row r="91" spans="1:4" ht="12.75" x14ac:dyDescent="0.2">
      <c r="A91" s="12" t="s">
        <v>35</v>
      </c>
      <c r="B91" s="6"/>
      <c r="C91" s="6">
        <f t="shared" si="3"/>
        <v>500</v>
      </c>
      <c r="D91" s="6">
        <v>500</v>
      </c>
    </row>
    <row r="92" spans="1:4" ht="25.5" x14ac:dyDescent="0.2">
      <c r="A92" s="12" t="s">
        <v>36</v>
      </c>
      <c r="B92" s="26"/>
      <c r="C92" s="6">
        <f t="shared" si="3"/>
        <v>9000</v>
      </c>
      <c r="D92" s="6">
        <v>9000</v>
      </c>
    </row>
    <row r="93" spans="1:4" ht="25.5" x14ac:dyDescent="0.2">
      <c r="A93" s="20" t="s">
        <v>37</v>
      </c>
      <c r="B93" s="26"/>
      <c r="C93" s="6">
        <f t="shared" si="3"/>
        <v>6900</v>
      </c>
      <c r="D93" s="6">
        <v>6900</v>
      </c>
    </row>
    <row r="94" spans="1:4" ht="12.75" x14ac:dyDescent="0.2">
      <c r="A94" s="12" t="s">
        <v>38</v>
      </c>
      <c r="B94" s="6"/>
      <c r="C94" s="6">
        <f t="shared" si="3"/>
        <v>0</v>
      </c>
      <c r="D94" s="6">
        <v>0</v>
      </c>
    </row>
    <row r="95" spans="1:4" ht="12.75" x14ac:dyDescent="0.2">
      <c r="A95" s="12" t="s">
        <v>39</v>
      </c>
      <c r="B95" s="6"/>
      <c r="C95" s="6">
        <f t="shared" si="3"/>
        <v>0</v>
      </c>
      <c r="D95" s="6">
        <v>0</v>
      </c>
    </row>
    <row r="96" spans="1:4" ht="12.75" x14ac:dyDescent="0.2">
      <c r="A96" s="12" t="s">
        <v>40</v>
      </c>
      <c r="B96" s="6"/>
      <c r="C96" s="6">
        <f t="shared" si="3"/>
        <v>1000</v>
      </c>
      <c r="D96" s="6">
        <v>1000</v>
      </c>
    </row>
    <row r="97" spans="1:4" ht="12.75" x14ac:dyDescent="0.2">
      <c r="A97" s="12" t="s">
        <v>41</v>
      </c>
      <c r="B97" s="6"/>
      <c r="C97" s="6">
        <f t="shared" si="3"/>
        <v>0</v>
      </c>
      <c r="D97" s="6"/>
    </row>
    <row r="98" spans="1:4" ht="12.75" x14ac:dyDescent="0.2">
      <c r="A98" s="20" t="s">
        <v>42</v>
      </c>
      <c r="B98" s="18">
        <v>5760</v>
      </c>
      <c r="C98" s="6">
        <f t="shared" si="3"/>
        <v>-5760</v>
      </c>
      <c r="D98" s="18">
        <v>0</v>
      </c>
    </row>
    <row r="99" spans="1:4" ht="12.75" x14ac:dyDescent="0.2">
      <c r="A99" s="12" t="s">
        <v>43</v>
      </c>
      <c r="B99" s="6">
        <v>152240</v>
      </c>
      <c r="C99" s="6">
        <f t="shared" si="3"/>
        <v>-152240</v>
      </c>
      <c r="D99" s="6">
        <v>0</v>
      </c>
    </row>
    <row r="100" spans="1:4" ht="12.75" x14ac:dyDescent="0.2">
      <c r="A100" s="12" t="s">
        <v>44</v>
      </c>
      <c r="B100" s="26"/>
      <c r="C100" s="6">
        <f t="shared" si="3"/>
        <v>500</v>
      </c>
      <c r="D100" s="6">
        <v>500</v>
      </c>
    </row>
    <row r="101" spans="1:4" ht="12.75" x14ac:dyDescent="0.2">
      <c r="A101" s="12" t="s">
        <v>45</v>
      </c>
      <c r="B101" s="26"/>
      <c r="C101" s="6">
        <f t="shared" si="3"/>
        <v>1000</v>
      </c>
      <c r="D101" s="6">
        <v>1000</v>
      </c>
    </row>
    <row r="102" spans="1:4" ht="12.75" x14ac:dyDescent="0.2">
      <c r="A102" s="12" t="s">
        <v>46</v>
      </c>
      <c r="B102" s="26"/>
      <c r="C102" s="6">
        <f t="shared" si="3"/>
        <v>0</v>
      </c>
      <c r="D102" s="6">
        <v>0</v>
      </c>
    </row>
    <row r="103" spans="1:4" ht="12.75" x14ac:dyDescent="0.2">
      <c r="A103" s="12" t="s">
        <v>47</v>
      </c>
      <c r="B103" s="26"/>
      <c r="C103" s="6">
        <f t="shared" si="3"/>
        <v>0</v>
      </c>
      <c r="D103" s="6">
        <v>0</v>
      </c>
    </row>
    <row r="104" spans="1:4" ht="12.75" x14ac:dyDescent="0.2">
      <c r="A104" s="12" t="s">
        <v>48</v>
      </c>
      <c r="B104" s="6"/>
      <c r="C104" s="6">
        <f t="shared" si="3"/>
        <v>8700</v>
      </c>
      <c r="D104" s="6">
        <v>8700</v>
      </c>
    </row>
    <row r="105" spans="1:4" ht="12.75" x14ac:dyDescent="0.2">
      <c r="A105" s="12" t="s">
        <v>49</v>
      </c>
      <c r="B105" s="6"/>
      <c r="C105" s="6">
        <f t="shared" si="3"/>
        <v>6600</v>
      </c>
      <c r="D105" s="6">
        <v>6600</v>
      </c>
    </row>
    <row r="106" spans="1:4" ht="12.75" x14ac:dyDescent="0.2">
      <c r="A106" s="12" t="s">
        <v>50</v>
      </c>
      <c r="B106" s="6"/>
      <c r="C106" s="6">
        <f t="shared" si="3"/>
        <v>7800</v>
      </c>
      <c r="D106" s="6">
        <v>7800</v>
      </c>
    </row>
    <row r="107" spans="1:4" ht="25.5" x14ac:dyDescent="0.2">
      <c r="A107" s="12" t="s">
        <v>51</v>
      </c>
      <c r="B107" s="6"/>
      <c r="C107" s="6">
        <f t="shared" si="3"/>
        <v>2000</v>
      </c>
      <c r="D107" s="6">
        <v>2000</v>
      </c>
    </row>
    <row r="108" spans="1:4" ht="12.75" x14ac:dyDescent="0.2">
      <c r="A108" s="12" t="s">
        <v>114</v>
      </c>
      <c r="B108" s="6"/>
      <c r="C108" s="6">
        <f t="shared" si="3"/>
        <v>500</v>
      </c>
      <c r="D108" s="6">
        <v>500</v>
      </c>
    </row>
    <row r="109" spans="1:4" ht="12.75" x14ac:dyDescent="0.2">
      <c r="A109" s="12" t="s">
        <v>66</v>
      </c>
      <c r="B109" s="26"/>
      <c r="C109" s="6">
        <f t="shared" si="3"/>
        <v>12000</v>
      </c>
      <c r="D109" s="6">
        <v>12000</v>
      </c>
    </row>
    <row r="110" spans="1:4" ht="12.75" x14ac:dyDescent="0.2">
      <c r="A110" s="12" t="s">
        <v>52</v>
      </c>
      <c r="B110" s="6"/>
      <c r="C110" s="6">
        <f t="shared" si="3"/>
        <v>0</v>
      </c>
      <c r="D110" s="6">
        <v>0</v>
      </c>
    </row>
    <row r="111" spans="1:4" ht="25.5" x14ac:dyDescent="0.2">
      <c r="A111" s="12" t="s">
        <v>53</v>
      </c>
      <c r="B111" s="6"/>
      <c r="C111" s="6">
        <f t="shared" si="3"/>
        <v>0</v>
      </c>
      <c r="D111" s="6">
        <v>0</v>
      </c>
    </row>
    <row r="112" spans="1:4" ht="12.75" x14ac:dyDescent="0.2">
      <c r="A112" s="12" t="s">
        <v>54</v>
      </c>
      <c r="B112" s="26"/>
      <c r="C112" s="6">
        <f t="shared" si="3"/>
        <v>0</v>
      </c>
      <c r="D112" s="6">
        <v>0</v>
      </c>
    </row>
    <row r="113" spans="1:4" ht="12.75" x14ac:dyDescent="0.2">
      <c r="A113" s="12" t="s">
        <v>55</v>
      </c>
      <c r="B113" s="26"/>
      <c r="C113" s="6">
        <f t="shared" si="3"/>
        <v>0</v>
      </c>
      <c r="D113" s="6">
        <v>0</v>
      </c>
    </row>
    <row r="114" spans="1:4" ht="12.75" x14ac:dyDescent="0.2">
      <c r="A114" s="12" t="s">
        <v>56</v>
      </c>
      <c r="B114" s="6"/>
      <c r="C114" s="6">
        <f t="shared" si="3"/>
        <v>5000</v>
      </c>
      <c r="D114" s="6">
        <v>5000</v>
      </c>
    </row>
    <row r="115" spans="1:4" ht="12.75" x14ac:dyDescent="0.2">
      <c r="A115" s="23" t="s">
        <v>60</v>
      </c>
      <c r="B115" s="24"/>
      <c r="C115" s="24">
        <f t="shared" si="3"/>
        <v>13000</v>
      </c>
      <c r="D115" s="24">
        <f>SUM(D116:D120)</f>
        <v>13000</v>
      </c>
    </row>
    <row r="116" spans="1:4" ht="12.75" x14ac:dyDescent="0.2">
      <c r="A116" s="12" t="s">
        <v>61</v>
      </c>
      <c r="B116" s="6"/>
      <c r="C116" s="6">
        <f t="shared" si="3"/>
        <v>2000</v>
      </c>
      <c r="D116" s="6">
        <v>2000</v>
      </c>
    </row>
    <row r="117" spans="1:4" ht="12.75" x14ac:dyDescent="0.2">
      <c r="A117" s="12" t="s">
        <v>62</v>
      </c>
      <c r="B117" s="26"/>
      <c r="C117" s="6">
        <f t="shared" si="3"/>
        <v>5000</v>
      </c>
      <c r="D117" s="6">
        <v>5000</v>
      </c>
    </row>
    <row r="118" spans="1:4" ht="12.75" x14ac:dyDescent="0.2">
      <c r="A118" s="12" t="s">
        <v>63</v>
      </c>
      <c r="B118" s="26"/>
      <c r="C118" s="6">
        <f t="shared" si="3"/>
        <v>1000</v>
      </c>
      <c r="D118" s="6">
        <v>1000</v>
      </c>
    </row>
    <row r="119" spans="1:4" ht="12.75" x14ac:dyDescent="0.2">
      <c r="A119" s="12" t="s">
        <v>115</v>
      </c>
      <c r="B119" s="26"/>
      <c r="C119" s="6">
        <f t="shared" si="3"/>
        <v>1000</v>
      </c>
      <c r="D119" s="6">
        <v>1000</v>
      </c>
    </row>
    <row r="120" spans="1:4" ht="12.75" x14ac:dyDescent="0.2">
      <c r="A120" s="12" t="s">
        <v>64</v>
      </c>
      <c r="B120" s="6"/>
      <c r="C120" s="6">
        <f t="shared" si="3"/>
        <v>4000</v>
      </c>
      <c r="D120" s="6">
        <v>4000</v>
      </c>
    </row>
  </sheetData>
  <pageMargins left="0.75" right="0.75" top="1" bottom="1" header="0.5" footer="0.5"/>
  <pageSetup paperSize="9" scale="70" orientation="landscape" horizontalDpi="300" verticalDpi="300" r:id="rId1"/>
  <rowBreaks count="3" manualBreakCount="3">
    <brk id="32" max="4" man="1"/>
    <brk id="60" max="4" man="1"/>
    <brk id="72" max="16383" man="1"/>
  </rowBreaks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Sažetak</vt:lpstr>
      <vt:lpstr>Rashodi prema funkcijskoj </vt:lpstr>
      <vt:lpstr>Ekonomska klasif.</vt:lpstr>
      <vt:lpstr>Izvor financiranja</vt:lpstr>
      <vt:lpstr>Posebni dio</vt:lpstr>
      <vt:lpstr>'Posebni dio'!Podrucje_ispisa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II. POSEBNI DIO PRORAČUNA</dc:title>
  <dc:creator>Pravna Služba</dc:creator>
  <cp:lastModifiedBy>racunovodstvo@domragusa.hr</cp:lastModifiedBy>
  <cp:lastPrinted>2025-09-12T13:43:06Z</cp:lastPrinted>
  <dcterms:created xsi:type="dcterms:W3CDTF">2025-05-27T10:02:02Z</dcterms:created>
  <dcterms:modified xsi:type="dcterms:W3CDTF">2026-03-31T19:53:33Z</dcterms:modified>
</cp:coreProperties>
</file>