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E617B28-3875-4CF7-B67E-7346B9BA36E5}" xr6:coauthVersionLast="47" xr6:coauthVersionMax="47" xr10:uidLastSave="{00000000-0000-0000-0000-000000000000}"/>
  <bookViews>
    <workbookView xWindow="540" yWindow="0" windowWidth="28260" windowHeight="15480" activeTab="4" xr2:uid="{2A4CC554-A72D-4AA1-A3D1-9FBC2FD48FBF}"/>
  </bookViews>
  <sheets>
    <sheet name="Sažetak" sheetId="2" r:id="rId1"/>
    <sheet name="Rashodi prema funkcijskoj " sheetId="3" r:id="rId2"/>
    <sheet name="Ekonomska klasif." sheetId="4" r:id="rId3"/>
    <sheet name="Izvor financiranja" sheetId="5" r:id="rId4"/>
    <sheet name="Posebni dio" sheetId="1" r:id="rId5"/>
  </sheets>
  <definedNames>
    <definedName name="_xlnm.Print_Area" localSheetId="4">'Posebni dio'!$A$1:$E$121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6" i="1" l="1"/>
  <c r="C73" i="1" s="1"/>
  <c r="C74" i="1"/>
  <c r="E23" i="5"/>
  <c r="E20" i="5" s="1"/>
  <c r="E9" i="5"/>
  <c r="E27" i="4"/>
  <c r="E26" i="4" s="1"/>
  <c r="E24" i="4"/>
  <c r="E21" i="4"/>
  <c r="E19" i="4"/>
  <c r="E18" i="4"/>
  <c r="E11" i="4"/>
  <c r="E10" i="4" s="1"/>
  <c r="F11" i="2"/>
  <c r="F8" i="2"/>
  <c r="B116" i="1"/>
  <c r="B74" i="1"/>
  <c r="B73" i="1" s="1"/>
  <c r="B64" i="1"/>
  <c r="B61" i="1"/>
  <c r="B18" i="1"/>
  <c r="B11" i="1"/>
  <c r="E61" i="1"/>
  <c r="G23" i="5"/>
  <c r="G20" i="5" s="1"/>
  <c r="G18" i="4"/>
  <c r="G27" i="4"/>
  <c r="F29" i="4"/>
  <c r="D120" i="1"/>
  <c r="D109" i="1"/>
  <c r="E74" i="1"/>
  <c r="D75" i="1"/>
  <c r="D77" i="1"/>
  <c r="D16" i="1"/>
  <c r="B10" i="1" l="1"/>
  <c r="B9" i="1"/>
  <c r="B8" i="1" s="1"/>
  <c r="B7" i="1" s="1"/>
  <c r="B6" i="1" s="1"/>
  <c r="B5" i="1" s="1"/>
  <c r="B4" i="1" s="1"/>
  <c r="B3" i="1" s="1"/>
  <c r="F21" i="5"/>
  <c r="F22" i="5"/>
  <c r="F24" i="5"/>
  <c r="F10" i="5"/>
  <c r="F11" i="5"/>
  <c r="F23" i="5"/>
  <c r="G9" i="5"/>
  <c r="F9" i="5" s="1"/>
  <c r="F20" i="5" l="1"/>
  <c r="G21" i="4" l="1"/>
  <c r="G11" i="4"/>
  <c r="F11" i="4" s="1"/>
  <c r="F28" i="4"/>
  <c r="G24" i="4"/>
  <c r="F23" i="4"/>
  <c r="F22" i="4"/>
  <c r="F20" i="4"/>
  <c r="G19" i="4"/>
  <c r="F12" i="4"/>
  <c r="C10" i="3"/>
  <c r="C11" i="3"/>
  <c r="C12" i="3"/>
  <c r="G13" i="2"/>
  <c r="H11" i="2"/>
  <c r="G12" i="2"/>
  <c r="G9" i="2"/>
  <c r="H30" i="2"/>
  <c r="H27" i="2"/>
  <c r="G27" i="2"/>
  <c r="G30" i="2" s="1"/>
  <c r="F27" i="2"/>
  <c r="F30" i="2" s="1"/>
  <c r="H21" i="2"/>
  <c r="G21" i="2"/>
  <c r="F21" i="2"/>
  <c r="H8" i="2"/>
  <c r="D13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7" i="1"/>
  <c r="D118" i="1"/>
  <c r="D119" i="1"/>
  <c r="D121" i="1"/>
  <c r="D28" i="1"/>
  <c r="F24" i="4" l="1"/>
  <c r="G10" i="4"/>
  <c r="F10" i="4" s="1"/>
  <c r="F13" i="4"/>
  <c r="F21" i="4"/>
  <c r="F25" i="4"/>
  <c r="G26" i="4"/>
  <c r="F19" i="4"/>
  <c r="G11" i="2"/>
  <c r="G8" i="2"/>
  <c r="E116" i="1"/>
  <c r="E11" i="1"/>
  <c r="D12" i="1"/>
  <c r="D116" i="1" l="1"/>
  <c r="E73" i="1"/>
  <c r="F26" i="4"/>
  <c r="F27" i="4"/>
  <c r="F18" i="4"/>
  <c r="D74" i="1"/>
  <c r="D11" i="1"/>
  <c r="E18" i="1"/>
  <c r="E9" i="1" s="1"/>
  <c r="E64" i="1"/>
  <c r="D14" i="1"/>
  <c r="D15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5" i="1"/>
  <c r="D66" i="1"/>
  <c r="D67" i="1"/>
  <c r="D68" i="1"/>
  <c r="D73" i="1" l="1"/>
  <c r="D64" i="1"/>
  <c r="D61" i="1"/>
  <c r="D18" i="1"/>
  <c r="E10" i="1" l="1"/>
  <c r="D10" i="1" s="1"/>
  <c r="D9" i="1"/>
  <c r="E8" i="1" l="1"/>
  <c r="D8" i="1" l="1"/>
  <c r="D7" i="1" s="1"/>
  <c r="D6" i="1" s="1"/>
  <c r="E7" i="1"/>
  <c r="E6" i="1" s="1"/>
  <c r="E5" i="1" s="1"/>
  <c r="G5" i="1" s="1"/>
  <c r="E4" i="1" l="1"/>
  <c r="D5" i="1"/>
  <c r="D4" i="1"/>
  <c r="E3" i="1"/>
  <c r="D3" i="1" s="1"/>
</calcChain>
</file>

<file path=xl/sharedStrings.xml><?xml version="1.0" encoding="utf-8"?>
<sst xmlns="http://schemas.openxmlformats.org/spreadsheetml/2006/main" count="224" uniqueCount="135">
  <si>
    <t>Oznaka</t>
  </si>
  <si>
    <t>Godišnji plan (1.)</t>
  </si>
  <si>
    <t>Ostvarenje (3.)</t>
  </si>
  <si>
    <t>SVEUKUPNO</t>
  </si>
  <si>
    <t>1019056 GRAD DUBROVNIK</t>
  </si>
  <si>
    <t>Razdjel: 8 UPRAVNI ODJEL ZA OBRAZOVANJE, ŠPORT, SOCIJALNU SKRB I CIVILNO DRUŠTVO</t>
  </si>
  <si>
    <t>Glava: 8-6 SKRB O DJECI I MLADIMA, SOCIJALNA I ZDRAVSTVENA SKRB</t>
  </si>
  <si>
    <t>53847 DOM ZA STARIJE OSOBE RAGUSA</t>
  </si>
  <si>
    <t>Uprava: 0025 DOM ZA STARIJE RAGUSA</t>
  </si>
  <si>
    <t>18065031 SKRB O STARIJIM OSOBAMA</t>
  </si>
  <si>
    <t>Izvor: 11 Opći prihodi i primici</t>
  </si>
  <si>
    <t>31 Rashodi za zaposlene</t>
  </si>
  <si>
    <t>31111 Plaće za zaposlene</t>
  </si>
  <si>
    <t>31212 Nagrade</t>
  </si>
  <si>
    <t>31213 Darovi</t>
  </si>
  <si>
    <t>31216 Regres za godišnji odmor</t>
  </si>
  <si>
    <t>31321 Doprinosi za obvezno zdravstveno osiguranje</t>
  </si>
  <si>
    <t>32 Materijalni rashodi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</si>
  <si>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</si>
  <si>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</si>
  <si>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</si>
  <si>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</si>
  <si>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</si>
  <si>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</si>
  <si>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</si>
  <si>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</si>
  <si>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</si>
  <si>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</si>
  <si>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</si>
  <si>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</si>
  <si>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</si>
  <si>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</si>
  <si>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</si>
  <si>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</si>
  <si>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</si>
  <si>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</si>
  <si>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</si>
  <si>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</si>
  <si>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</si>
  <si>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</si>
  <si>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</si>
  <si>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</si>
  <si>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</si>
  <si>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</si>
  <si>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</si>
  <si>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</si>
  <si>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</si>
  <si>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</si>
  <si>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</si>
  <si>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</si>
  <si>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</si>
  <si>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</si>
  <si>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</si>
  <si>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</si>
  <si>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32399 Ostale nespomenute usluge</t>
  </si>
  <si>
    <t>32911 Naknade članovima predstavničkih i izvršnih tijela i upravnih vijeća</t>
  </si>
  <si>
    <t>32922 Premije osiguranja ostale imovine</t>
  </si>
  <si>
    <t>32923 Premije osiguranja zaposlenih</t>
  </si>
  <si>
    <t>32931 Reprezentacija</t>
  </si>
  <si>
    <t>34 Financijski rashodi</t>
  </si>
  <si>
    <t>34311 Usluge banaka</t>
  </si>
  <si>
    <t>34312 Usluge platnog prometa</t>
  </si>
  <si>
    <t>42 Rashodi za nabavu proizvedene dugotrajne imovine</t>
  </si>
  <si>
    <t>42211 Računala i računalna oprema</t>
  </si>
  <si>
    <t>42212 Uredski namještaj</t>
  </si>
  <si>
    <t>42241 Medicinska oprema</t>
  </si>
  <si>
    <t>42273 Oprema</t>
  </si>
  <si>
    <t>Novi plan</t>
  </si>
  <si>
    <t>Izvor: 25 Vlastiti prihodi</t>
  </si>
  <si>
    <t>32395 Usluge ćišćenja, pranja i sl.</t>
  </si>
  <si>
    <t>31219 Ostali nenavedeni rashodi za zaposlene</t>
  </si>
  <si>
    <t>I. OPĆI DIO</t>
  </si>
  <si>
    <t>A) SAŽETAK RAČUNA PRIHODA I RASHODA</t>
  </si>
  <si>
    <t>Odstupanje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</si>
  <si>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</si>
  <si>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</si>
  <si>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</si>
  <si>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</si>
  <si>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</si>
  <si>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</si>
  <si>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</si>
  <si>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</si>
  <si>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</si>
  <si>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</si>
  <si>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</si>
  <si>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</si>
  <si>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</si>
  <si>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</si>
  <si>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</si>
  <si>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A. RAČUN PRIHODA I RASHODA </t>
  </si>
  <si>
    <t>RASHODI PREMA FUNKCIJSKOJ KLASIFIKACIJI</t>
  </si>
  <si>
    <t>BROJČANA OZNAKA I NAZIV</t>
  </si>
  <si>
    <t>UKUPNI RASHODI</t>
  </si>
  <si>
    <t>10 Socijalna zaštita</t>
  </si>
  <si>
    <t>109 Aktivnosti socijalne zaštite koje nisu drugdje svrstane</t>
  </si>
  <si>
    <t>PRIHODI POSLOVANJA PREMA EKONOMSKOJ KLASIFIKACIJI</t>
  </si>
  <si>
    <t>Razred</t>
  </si>
  <si>
    <t>Skupina</t>
  </si>
  <si>
    <t>Izvor</t>
  </si>
  <si>
    <t>Naziv rashoda</t>
  </si>
  <si>
    <t>Prihodi poslovanja</t>
  </si>
  <si>
    <t>Prihodi iz nadležnog proračuna za plaće te ostale rashode za zaposlene</t>
  </si>
  <si>
    <t>Opći prihodi i primici</t>
  </si>
  <si>
    <t>Vlastiti prihodi proračunskih korisnika</t>
  </si>
  <si>
    <t>RASHODI POSLOVANJA PREMA EKONOSMSKOJ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</si>
  <si>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</si>
  <si>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</si>
  <si>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</si>
  <si>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</si>
  <si>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</si>
  <si>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</si>
  <si>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A. RAČUN PRIHODA I RASHODA</t>
  </si>
  <si>
    <t>Naziv</t>
  </si>
  <si>
    <t>PRIHODI POSLOVANJA PREMA IZVORIMA FINANCIRANJA</t>
  </si>
  <si>
    <t>RASHODI POSLOVANJA PREMA IZVORIMA FINANCIRANJA</t>
  </si>
  <si>
    <t xml:space="preserve">II. POSEBNI DIO PRORAČUNA </t>
  </si>
  <si>
    <t xml:space="preserve">  32132 Tečajevi i stručni ispiti</t>
  </si>
  <si>
    <t>32393 uređenje prostora</t>
  </si>
  <si>
    <t>42271 Uređaji</t>
  </si>
  <si>
    <t xml:space="preserve">Plan 2025.                       </t>
  </si>
  <si>
    <t>Plan  2025.</t>
  </si>
  <si>
    <t>32331 Elektronski mediji</t>
  </si>
  <si>
    <t>32921 Premije osiguranja prijevoznih sredstava</t>
  </si>
  <si>
    <t>32952 Sudske pristojbe</t>
  </si>
  <si>
    <t>32955 Novčana naknada poslodavca zbog nezap.osob.s inval,</t>
  </si>
  <si>
    <t>KLASA:</t>
  </si>
  <si>
    <t>400-02/25-01/4</t>
  </si>
  <si>
    <t>URBROJ:</t>
  </si>
  <si>
    <t>2117-1-133-1/02-25-1</t>
  </si>
  <si>
    <t>Ravnatelj</t>
  </si>
  <si>
    <t>Marko Radić</t>
  </si>
  <si>
    <t xml:space="preserve"> III. REBALANS FINANCIJSKOG PLANA DOMA ZA STARIJE OSOBE RAGUSA ZA 2025.G.</t>
  </si>
  <si>
    <t>Rebalans 2025. III:</t>
  </si>
  <si>
    <t>Rebalans 2025.III:</t>
  </si>
  <si>
    <t>Rebalans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</si>
</sst>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2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5"/>
    </xf>
    <xf numFmtId="0" fontId="23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4"/>
    </xf>
    <xf numFmtId="0" fontId="18" fillId="35" borderId="0" xfId="0" applyFont="1" applyFill="1" applyAlignment="1">
      <alignment horizontal="left" indent="1"/>
    </xf>
    <xf numFmtId="0" fontId="18" fillId="36" borderId="0" xfId="0" applyFont="1" applyFill="1" applyAlignment="1">
      <alignment horizontal="left" indent="1"/>
    </xf>
    <xf numFmtId="4" fontId="23" fillId="34" borderId="11" xfId="0" applyNumberFormat="1" applyFont="1" applyFill="1" applyBorder="1" applyAlignment="1">
      <alignment horizontal="right" wrapText="1" indent="1"/>
    </xf>
    <xf numFmtId="4" fontId="21" fillId="36" borderId="11" xfId="0" applyNumberFormat="1" applyFont="1" applyFill="1" applyBorder="1" applyAlignment="1">
      <alignment horizontal="right" wrapText="1" indent="1"/>
    </xf>
    <xf numFmtId="0" fontId="21" fillId="36" borderId="11" xfId="0" applyFont="1" applyFill="1" applyBorder="1" applyAlignment="1">
      <alignment horizontal="left" wrapText="1" indent="5"/>
    </xf>
    <xf numFmtId="0" fontId="23" fillId="37" borderId="11" xfId="0" applyFont="1" applyFill="1" applyBorder="1" applyAlignment="1">
      <alignment horizontal="left" wrapText="1" indent="4"/>
    </xf>
    <xf numFmtId="4" fontId="23" fillId="37" borderId="11" xfId="0" applyNumberFormat="1" applyFont="1" applyFill="1" applyBorder="1" applyAlignment="1">
      <alignment horizontal="right" wrapText="1" indent="1"/>
    </xf>
    <xf numFmtId="0" fontId="23" fillId="37" borderId="11" xfId="0" applyFont="1" applyFill="1" applyBorder="1" applyAlignment="1">
      <alignment horizontal="left" wrapText="1" indent="3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30" fillId="0" borderId="13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center" wrapText="1"/>
    </xf>
    <xf numFmtId="0" fontId="30" fillId="0" borderId="14" xfId="0" quotePrefix="1" applyFont="1" applyBorder="1" applyAlignment="1">
      <alignment horizontal="left"/>
    </xf>
    <xf numFmtId="0" fontId="31" fillId="38" borderId="15" xfId="0" applyFont="1" applyFill="1" applyBorder="1" applyAlignment="1">
      <alignment horizontal="center" vertical="center" wrapText="1"/>
    </xf>
    <xf numFmtId="0" fontId="33" fillId="39" borderId="14" xfId="0" applyFont="1" applyFill="1" applyBorder="1" applyAlignment="1">
      <alignment vertical="center"/>
    </xf>
    <xf numFmtId="164" fontId="30" fillId="39" borderId="15" xfId="0" applyNumberFormat="1" applyFont="1" applyFill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32" fillId="39" borderId="13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/>
    <xf numFmtId="3" fontId="30" fillId="0" borderId="15" xfId="0" applyNumberFormat="1" applyFont="1" applyBorder="1" applyAlignment="1">
      <alignment horizontal="right"/>
    </xf>
    <xf numFmtId="3" fontId="30" fillId="39" borderId="15" xfId="0" applyNumberFormat="1" applyFont="1" applyFill="1" applyBorder="1" applyAlignment="1">
      <alignment horizontal="right"/>
    </xf>
    <xf numFmtId="0" fontId="25" fillId="0" borderId="0" xfId="0" quotePrefix="1" applyFont="1" applyAlignment="1">
      <alignment horizontal="center" vertical="center" wrapText="1"/>
    </xf>
    <xf numFmtId="3" fontId="30" fillId="40" borderId="15" xfId="0" quotePrefix="1" applyNumberFormat="1" applyFont="1" applyFill="1" applyBorder="1" applyAlignment="1">
      <alignment horizontal="right"/>
    </xf>
    <xf numFmtId="3" fontId="30" fillId="39" borderId="15" xfId="0" quotePrefix="1" applyNumberFormat="1" applyFont="1" applyFill="1" applyBorder="1" applyAlignment="1">
      <alignment horizontal="right"/>
    </xf>
    <xf numFmtId="0" fontId="34" fillId="0" borderId="0" xfId="0" quotePrefix="1" applyFont="1" applyAlignment="1">
      <alignment horizontal="left" wrapText="1"/>
    </xf>
    <xf numFmtId="0" fontId="3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164" fontId="30" fillId="39" borderId="15" xfId="0" applyNumberFormat="1" applyFont="1" applyFill="1" applyBorder="1"/>
    <xf numFmtId="164" fontId="30" fillId="0" borderId="15" xfId="0" applyNumberFormat="1" applyFont="1" applyBorder="1"/>
    <xf numFmtId="4" fontId="18" fillId="0" borderId="0" xfId="0" applyNumberFormat="1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1" fillId="38" borderId="15" xfId="0" applyFont="1" applyFill="1" applyBorder="1" applyAlignment="1">
      <alignment horizontal="center" vertical="center"/>
    </xf>
    <xf numFmtId="0" fontId="32" fillId="36" borderId="15" xfId="0" applyFont="1" applyFill="1" applyBorder="1" applyAlignment="1">
      <alignment horizontal="left" vertical="center" wrapText="1"/>
    </xf>
    <xf numFmtId="4" fontId="36" fillId="36" borderId="15" xfId="0" applyNumberFormat="1" applyFont="1" applyFill="1" applyBorder="1" applyAlignment="1">
      <alignment horizontal="right"/>
    </xf>
    <xf numFmtId="4" fontId="37" fillId="36" borderId="15" xfId="0" applyNumberFormat="1" applyFont="1" applyFill="1" applyBorder="1" applyAlignment="1">
      <alignment horizontal="right"/>
    </xf>
    <xf numFmtId="0" fontId="33" fillId="36" borderId="15" xfId="0" applyFont="1" applyFill="1" applyBorder="1" applyAlignment="1">
      <alignment horizontal="left" vertical="center" wrapText="1"/>
    </xf>
    <xf numFmtId="4" fontId="38" fillId="0" borderId="15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30" fillId="39" borderId="15" xfId="0" applyNumberFormat="1" applyFont="1" applyFill="1" applyBorder="1" applyAlignment="1">
      <alignment horizontal="right"/>
    </xf>
    <xf numFmtId="4" fontId="30" fillId="36" borderId="15" xfId="0" applyNumberFormat="1" applyFont="1" applyFill="1" applyBorder="1" applyAlignment="1">
      <alignment horizontal="right"/>
    </xf>
    <xf numFmtId="0" fontId="30" fillId="40" borderId="15" xfId="0" applyFont="1" applyFill="1" applyBorder="1" applyAlignment="1">
      <alignment horizontal="center" vertical="center" wrapText="1"/>
    </xf>
    <xf numFmtId="0" fontId="30" fillId="40" borderId="16" xfId="0" applyFont="1" applyFill="1" applyBorder="1" applyAlignment="1">
      <alignment horizontal="center" vertical="center" wrapText="1"/>
    </xf>
    <xf numFmtId="0" fontId="39" fillId="0" borderId="0" xfId="0" applyFont="1"/>
    <xf numFmtId="0" fontId="33" fillId="36" borderId="15" xfId="0" quotePrefix="1" applyFont="1" applyFill="1" applyBorder="1" applyAlignment="1">
      <alignment horizontal="left" vertical="center"/>
    </xf>
    <xf numFmtId="0" fontId="33" fillId="36" borderId="15" xfId="0" quotePrefix="1" applyFont="1" applyFill="1" applyBorder="1" applyAlignment="1">
      <alignment horizontal="left" vertical="center" wrapText="1"/>
    </xf>
    <xf numFmtId="0" fontId="30" fillId="36" borderId="15" xfId="0" applyFont="1" applyFill="1" applyBorder="1" applyAlignment="1">
      <alignment horizontal="center" vertical="center" wrapText="1"/>
    </xf>
    <xf numFmtId="0" fontId="30" fillId="36" borderId="16" xfId="0" applyFont="1" applyFill="1" applyBorder="1" applyAlignment="1">
      <alignment horizontal="center" vertical="center" wrapText="1"/>
    </xf>
    <xf numFmtId="0" fontId="30" fillId="36" borderId="16" xfId="0" applyFont="1" applyFill="1" applyBorder="1" applyAlignment="1">
      <alignment horizontal="left" vertical="center" wrapText="1"/>
    </xf>
    <xf numFmtId="4" fontId="30" fillId="36" borderId="15" xfId="0" applyNumberFormat="1" applyFont="1" applyFill="1" applyBorder="1" applyAlignment="1">
      <alignment horizontal="right" vertical="center" wrapText="1"/>
    </xf>
    <xf numFmtId="4" fontId="27" fillId="36" borderId="15" xfId="0" applyNumberFormat="1" applyFont="1" applyFill="1" applyBorder="1" applyAlignment="1">
      <alignment horizontal="right"/>
    </xf>
    <xf numFmtId="0" fontId="32" fillId="36" borderId="15" xfId="0" applyFont="1" applyFill="1" applyBorder="1" applyAlignment="1">
      <alignment horizontal="left" vertical="center"/>
    </xf>
    <xf numFmtId="0" fontId="32" fillId="36" borderId="15" xfId="0" applyFont="1" applyFill="1" applyBorder="1" applyAlignment="1">
      <alignment vertical="center" wrapText="1"/>
    </xf>
    <xf numFmtId="0" fontId="33" fillId="36" borderId="15" xfId="0" applyFont="1" applyFill="1" applyBorder="1" applyAlignment="1">
      <alignment vertical="center" wrapText="1"/>
    </xf>
    <xf numFmtId="4" fontId="27" fillId="36" borderId="15" xfId="0" applyNumberFormat="1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 indent="4"/>
    </xf>
    <xf numFmtId="0" fontId="16" fillId="0" borderId="0" xfId="0" applyFont="1"/>
    <xf numFmtId="4" fontId="23" fillId="41" borderId="15" xfId="0" applyNumberFormat="1" applyFont="1" applyFill="1" applyBorder="1" applyAlignment="1">
      <alignment horizontal="right"/>
    </xf>
    <xf numFmtId="4" fontId="23" fillId="42" borderId="15" xfId="0" applyNumberFormat="1" applyFont="1" applyFill="1" applyBorder="1" applyAlignment="1">
      <alignment horizontal="right"/>
    </xf>
    <xf numFmtId="4" fontId="21" fillId="43" borderId="15" xfId="0" applyNumberFormat="1" applyFont="1" applyFill="1" applyBorder="1" applyAlignment="1">
      <alignment horizontal="right"/>
    </xf>
    <xf numFmtId="4" fontId="41" fillId="0" borderId="15" xfId="0" applyNumberFormat="1" applyFont="1" applyBorder="1"/>
    <xf numFmtId="0" fontId="23" fillId="38" borderId="15" xfId="0" applyFont="1" applyFill="1" applyBorder="1" applyAlignment="1">
      <alignment horizontal="center" vertical="center" wrapText="1"/>
    </xf>
    <xf numFmtId="0" fontId="23" fillId="38" borderId="16" xfId="0" applyFont="1" applyFill="1" applyBorder="1" applyAlignment="1">
      <alignment horizontal="center" vertical="center" wrapText="1"/>
    </xf>
    <xf numFmtId="0" fontId="32" fillId="41" borderId="15" xfId="0" applyFont="1" applyFill="1" applyBorder="1" applyAlignment="1">
      <alignment horizontal="left" vertical="center" wrapText="1"/>
    </xf>
    <xf numFmtId="0" fontId="32" fillId="42" borderId="15" xfId="0" applyFont="1" applyFill="1" applyBorder="1" applyAlignment="1">
      <alignment horizontal="left" vertical="center" wrapText="1"/>
    </xf>
    <xf numFmtId="0" fontId="33" fillId="43" borderId="15" xfId="0" quotePrefix="1" applyFont="1" applyFill="1" applyBorder="1" applyAlignment="1">
      <alignment horizontal="left" vertical="center"/>
    </xf>
    <xf numFmtId="0" fontId="42" fillId="0" borderId="15" xfId="0" applyFont="1" applyBorder="1"/>
    <xf numFmtId="0" fontId="41" fillId="0" borderId="15" xfId="0" applyFont="1" applyBorder="1" applyAlignment="1">
      <alignment horizontal="left"/>
    </xf>
    <xf numFmtId="0" fontId="33" fillId="43" borderId="15" xfId="0" quotePrefix="1" applyFont="1" applyFill="1" applyBorder="1" applyAlignment="1">
      <alignment horizontal="left" vertical="center" wrapText="1"/>
    </xf>
    <xf numFmtId="0" fontId="42" fillId="0" borderId="0" xfId="0" applyFont="1"/>
    <xf numFmtId="0" fontId="33" fillId="42" borderId="15" xfId="0" quotePrefix="1" applyFont="1" applyFill="1" applyBorder="1" applyAlignment="1">
      <alignment horizontal="left" vertical="center"/>
    </xf>
    <xf numFmtId="0" fontId="32" fillId="42" borderId="15" xfId="0" quotePrefix="1" applyFont="1" applyFill="1" applyBorder="1" applyAlignment="1">
      <alignment horizontal="left" vertical="center"/>
    </xf>
    <xf numFmtId="0" fontId="43" fillId="42" borderId="15" xfId="0" quotePrefix="1" applyFont="1" applyFill="1" applyBorder="1" applyAlignment="1">
      <alignment horizontal="left" vertical="center"/>
    </xf>
    <xf numFmtId="0" fontId="32" fillId="42" borderId="15" xfId="0" quotePrefix="1" applyFont="1" applyFill="1" applyBorder="1" applyAlignment="1">
      <alignment horizontal="left" vertical="center" wrapText="1"/>
    </xf>
    <xf numFmtId="0" fontId="32" fillId="41" borderId="15" xfId="0" applyFont="1" applyFill="1" applyBorder="1" applyAlignment="1">
      <alignment horizontal="left" vertical="center"/>
    </xf>
    <xf numFmtId="0" fontId="32" fillId="41" borderId="15" xfId="0" applyFont="1" applyFill="1" applyBorder="1" applyAlignment="1">
      <alignment vertical="center" wrapText="1"/>
    </xf>
    <xf numFmtId="0" fontId="33" fillId="42" borderId="15" xfId="0" applyFont="1" applyFill="1" applyBorder="1" applyAlignment="1">
      <alignment horizontal="left" vertical="center" wrapText="1"/>
    </xf>
    <xf numFmtId="0" fontId="32" fillId="42" borderId="15" xfId="0" applyFont="1" applyFill="1" applyBorder="1" applyAlignment="1">
      <alignment vertical="center" wrapText="1"/>
    </xf>
    <xf numFmtId="0" fontId="33" fillId="43" borderId="15" xfId="0" applyFont="1" applyFill="1" applyBorder="1" applyAlignment="1">
      <alignment horizontal="left" vertical="center" wrapText="1"/>
    </xf>
    <xf numFmtId="0" fontId="41" fillId="0" borderId="15" xfId="0" applyFont="1" applyBorder="1"/>
    <xf numFmtId="0" fontId="44" fillId="0" borderId="15" xfId="0" applyFont="1" applyBorder="1" applyAlignment="1">
      <alignment horizontal="left"/>
    </xf>
    <xf numFmtId="4" fontId="21" fillId="44" borderId="11" xfId="0" applyNumberFormat="1" applyFont="1" applyFill="1" applyBorder="1" applyAlignment="1">
      <alignment horizontal="right" wrapText="1" indent="1"/>
    </xf>
    <xf numFmtId="0" fontId="21" fillId="44" borderId="11" xfId="0" applyFont="1" applyFill="1" applyBorder="1" applyAlignment="1">
      <alignment horizontal="left" wrapText="1" indent="1"/>
    </xf>
    <xf numFmtId="4" fontId="21" fillId="37" borderId="11" xfId="0" applyNumberFormat="1" applyFont="1" applyFill="1" applyBorder="1" applyAlignment="1">
      <alignment horizontal="right" wrapText="1" indent="1"/>
    </xf>
    <xf numFmtId="4" fontId="41" fillId="36" borderId="11" xfId="0" applyNumberFormat="1" applyFont="1" applyFill="1" applyBorder="1" applyAlignment="1">
      <alignment horizontal="right" wrapText="1" indent="1"/>
    </xf>
    <xf numFmtId="4" fontId="41" fillId="37" borderId="11" xfId="0" applyNumberFormat="1" applyFont="1" applyFill="1" applyBorder="1" applyAlignment="1">
      <alignment horizontal="right" wrapText="1" indent="1"/>
    </xf>
    <xf numFmtId="4" fontId="41" fillId="34" borderId="11" xfId="0" applyNumberFormat="1" applyFont="1" applyFill="1" applyBorder="1" applyAlignment="1">
      <alignment horizontal="right" wrapText="1" indent="1"/>
    </xf>
    <xf numFmtId="0" fontId="21" fillId="37" borderId="11" xfId="0" applyFont="1" applyFill="1" applyBorder="1" applyAlignment="1">
      <alignment horizontal="right" wrapText="1" indent="1"/>
    </xf>
    <xf numFmtId="0" fontId="21" fillId="37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left" wrapText="1" indent="1"/>
    </xf>
    <xf numFmtId="0" fontId="24" fillId="0" borderId="0" xfId="0" applyFont="1" applyAlignment="1">
      <alignment horizontal="center" vertical="center" wrapText="1"/>
    </xf>
    <xf numFmtId="0" fontId="32" fillId="39" borderId="13" xfId="0" quotePrefix="1" applyFont="1" applyFill="1" applyBorder="1" applyAlignment="1">
      <alignment horizontal="left" vertical="center" wrapText="1"/>
    </xf>
    <xf numFmtId="0" fontId="33" fillId="39" borderId="14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30" fillId="40" borderId="13" xfId="0" applyFont="1" applyFill="1" applyBorder="1" applyAlignment="1">
      <alignment horizontal="left" vertical="center" wrapText="1"/>
    </xf>
    <xf numFmtId="0" fontId="30" fillId="40" borderId="14" xfId="0" applyFont="1" applyFill="1" applyBorder="1" applyAlignment="1">
      <alignment horizontal="left" vertical="center" wrapText="1"/>
    </xf>
    <xf numFmtId="0" fontId="30" fillId="40" borderId="16" xfId="0" applyFont="1" applyFill="1" applyBorder="1" applyAlignment="1">
      <alignment horizontal="left" vertical="center" wrapText="1"/>
    </xf>
    <xf numFmtId="0" fontId="30" fillId="39" borderId="13" xfId="0" applyFont="1" applyFill="1" applyBorder="1" applyAlignment="1">
      <alignment horizontal="left" vertical="center" wrapText="1"/>
    </xf>
    <xf numFmtId="0" fontId="30" fillId="39" borderId="14" xfId="0" applyFont="1" applyFill="1" applyBorder="1" applyAlignment="1">
      <alignment horizontal="left" vertical="center" wrapText="1"/>
    </xf>
    <xf numFmtId="0" fontId="30" fillId="39" borderId="16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32" fillId="39" borderId="13" xfId="0" applyFont="1" applyFill="1" applyBorder="1" applyAlignment="1">
      <alignment horizontal="left" vertical="center" wrapText="1"/>
    </xf>
    <xf numFmtId="0" fontId="33" fillId="39" borderId="14" xfId="0" applyFont="1" applyFill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13" xfId="0" quotePrefix="1" applyFont="1" applyBorder="1" applyAlignment="1">
      <alignment horizontal="left" vertical="center"/>
    </xf>
    <xf numFmtId="0" fontId="32" fillId="0" borderId="13" xfId="0" quotePrefix="1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ABC3-220D-44CB-ABCF-82AB60DEF5F4}">
  <dimension ref="A1:H38"/>
  <sheetViews>
    <sheetView topLeftCell="A13" workbookViewId="0">
      <selection activeCell="L25" sqref="L25"/>
    </sheetView>
  </sheetViews>
  <sheetFormatPr defaultRowHeight="15" x14ac:dyDescent="0.25"/>
  <cols>
    <col min="6" max="6" width="19.28515625" customWidth="1"/>
    <col min="7" max="7" width="15.5703125" customWidth="1"/>
    <col min="8" max="8" width="18.85546875" customWidth="1"/>
  </cols>
  <sheetData>
    <row r="1" spans="1:8" ht="79.5" customHeight="1" x14ac:dyDescent="0.25">
      <c r="A1" s="52"/>
      <c r="B1" s="52"/>
      <c r="C1" s="52"/>
      <c r="D1" s="111" t="s">
        <v>131</v>
      </c>
      <c r="E1" s="111"/>
      <c r="F1" s="111"/>
      <c r="G1" s="111"/>
    </row>
    <row r="2" spans="1:8" ht="18" x14ac:dyDescent="0.25">
      <c r="A2" s="22"/>
      <c r="B2" s="22"/>
      <c r="C2" s="22"/>
      <c r="D2" s="22"/>
      <c r="E2" s="22"/>
      <c r="F2" s="22"/>
    </row>
    <row r="3" spans="1:8" ht="15.75" x14ac:dyDescent="0.25">
      <c r="A3" s="111" t="s">
        <v>71</v>
      </c>
      <c r="B3" s="111"/>
      <c r="C3" s="111"/>
      <c r="D3" s="111"/>
      <c r="E3" s="111"/>
      <c r="F3" s="123"/>
    </row>
    <row r="4" spans="1:8" ht="18" x14ac:dyDescent="0.25">
      <c r="A4" s="22"/>
      <c r="B4" s="22"/>
      <c r="C4" s="22"/>
      <c r="D4" s="22"/>
      <c r="E4" s="22"/>
      <c r="F4" s="24"/>
    </row>
    <row r="5" spans="1:8" ht="15.75" x14ac:dyDescent="0.25">
      <c r="A5" s="111" t="s">
        <v>72</v>
      </c>
      <c r="B5" s="114"/>
      <c r="C5" s="114"/>
      <c r="D5" s="114"/>
      <c r="E5" s="114"/>
      <c r="F5" s="114"/>
    </row>
    <row r="6" spans="1:8" ht="18" x14ac:dyDescent="0.25">
      <c r="A6" s="25"/>
      <c r="B6" s="26"/>
      <c r="C6" s="26"/>
      <c r="D6" s="26"/>
      <c r="E6" s="27"/>
      <c r="F6" s="28"/>
    </row>
    <row r="7" spans="1:8" x14ac:dyDescent="0.25">
      <c r="A7" s="29"/>
      <c r="B7" s="30"/>
      <c r="C7" s="30"/>
      <c r="D7" s="31"/>
      <c r="E7" s="32"/>
      <c r="F7" s="33" t="s">
        <v>119</v>
      </c>
      <c r="G7" s="33" t="s">
        <v>73</v>
      </c>
      <c r="H7" s="33" t="s">
        <v>132</v>
      </c>
    </row>
    <row r="8" spans="1:8" x14ac:dyDescent="0.25">
      <c r="A8" s="124" t="s">
        <v>74</v>
      </c>
      <c r="B8" s="113"/>
      <c r="C8" s="113"/>
      <c r="D8" s="113"/>
      <c r="E8" s="125"/>
      <c r="F8" s="48">
        <f t="shared" ref="F8" si="0">F9</f>
        <v>1550154</v>
      </c>
      <c r="G8" s="35">
        <f>H8-F8</f>
        <v>60046</v>
      </c>
      <c r="H8" s="48">
        <f t="shared" ref="H8" si="1">H9</f>
        <v>1610200</v>
      </c>
    </row>
    <row r="9" spans="1:8" x14ac:dyDescent="0.25">
      <c r="A9" s="121" t="s">
        <v>75</v>
      </c>
      <c r="B9" s="122"/>
      <c r="C9" s="122"/>
      <c r="D9" s="122"/>
      <c r="E9" s="126"/>
      <c r="F9" s="49">
        <v>1550154</v>
      </c>
      <c r="G9" s="36">
        <f>H9-F9</f>
        <v>60046</v>
      </c>
      <c r="H9" s="49">
        <v>1610200</v>
      </c>
    </row>
    <row r="10" spans="1:8" x14ac:dyDescent="0.25">
      <c r="A10" s="127" t="s">
        <v>76</v>
      </c>
      <c r="B10" s="126"/>
      <c r="C10" s="126"/>
      <c r="D10" s="126"/>
      <c r="E10" s="126"/>
      <c r="F10" s="49"/>
      <c r="G10" s="36">
        <v>0</v>
      </c>
      <c r="H10" s="49"/>
    </row>
    <row r="11" spans="1:8" x14ac:dyDescent="0.25">
      <c r="A11" s="37" t="s">
        <v>77</v>
      </c>
      <c r="B11" s="34"/>
      <c r="C11" s="34"/>
      <c r="D11" s="34"/>
      <c r="E11" s="34"/>
      <c r="F11" s="48">
        <f>F12+F13</f>
        <v>1550154</v>
      </c>
      <c r="G11" s="35">
        <f>H11-F11</f>
        <v>60046</v>
      </c>
      <c r="H11" s="48">
        <f>H12+H13</f>
        <v>1610200</v>
      </c>
    </row>
    <row r="12" spans="1:8" x14ac:dyDescent="0.25">
      <c r="A12" s="128" t="s">
        <v>78</v>
      </c>
      <c r="B12" s="122"/>
      <c r="C12" s="122"/>
      <c r="D12" s="122"/>
      <c r="E12" s="122"/>
      <c r="F12" s="49">
        <v>1529354</v>
      </c>
      <c r="G12" s="36">
        <f>H12-F12</f>
        <v>44046</v>
      </c>
      <c r="H12" s="49">
        <v>1573400</v>
      </c>
    </row>
    <row r="13" spans="1:8" x14ac:dyDescent="0.25">
      <c r="A13" s="127" t="s">
        <v>79</v>
      </c>
      <c r="B13" s="126"/>
      <c r="C13" s="126"/>
      <c r="D13" s="126"/>
      <c r="E13" s="126"/>
      <c r="F13" s="49">
        <v>20800</v>
      </c>
      <c r="G13" s="36">
        <f>H13-F13</f>
        <v>16000</v>
      </c>
      <c r="H13" s="49">
        <v>36800</v>
      </c>
    </row>
    <row r="14" spans="1:8" x14ac:dyDescent="0.25">
      <c r="A14" s="112" t="s">
        <v>80</v>
      </c>
      <c r="B14" s="113"/>
      <c r="C14" s="113"/>
      <c r="D14" s="113"/>
      <c r="E14" s="113"/>
      <c r="F14" s="35"/>
      <c r="G14" s="35"/>
      <c r="H14" s="35"/>
    </row>
    <row r="15" spans="1:8" ht="18" x14ac:dyDescent="0.25">
      <c r="A15" s="22"/>
      <c r="B15" s="38"/>
      <c r="C15" s="38"/>
      <c r="D15" s="38"/>
      <c r="E15" s="38"/>
      <c r="F15" s="39"/>
    </row>
    <row r="16" spans="1:8" ht="15.75" x14ac:dyDescent="0.25">
      <c r="A16" s="111" t="s">
        <v>81</v>
      </c>
      <c r="B16" s="114"/>
      <c r="C16" s="114"/>
      <c r="D16" s="114"/>
      <c r="E16" s="114"/>
      <c r="F16" s="114"/>
    </row>
    <row r="17" spans="1:8" ht="18" x14ac:dyDescent="0.25">
      <c r="A17" s="22"/>
      <c r="B17" s="38"/>
      <c r="C17" s="38"/>
      <c r="D17" s="38"/>
      <c r="E17" s="38"/>
      <c r="F17" s="39"/>
    </row>
    <row r="18" spans="1:8" x14ac:dyDescent="0.25">
      <c r="A18" s="29"/>
      <c r="B18" s="30"/>
      <c r="C18" s="30"/>
      <c r="D18" s="31"/>
      <c r="E18" s="32"/>
      <c r="F18" s="33" t="s">
        <v>119</v>
      </c>
      <c r="G18" s="33" t="s">
        <v>73</v>
      </c>
      <c r="H18" s="33" t="s">
        <v>132</v>
      </c>
    </row>
    <row r="19" spans="1:8" ht="30" customHeight="1" x14ac:dyDescent="0.25">
      <c r="A19" s="121" t="s">
        <v>82</v>
      </c>
      <c r="B19" s="129"/>
      <c r="C19" s="129"/>
      <c r="D19" s="129"/>
      <c r="E19" s="130"/>
      <c r="F19" s="40">
        <v>0</v>
      </c>
      <c r="G19" s="40">
        <v>0</v>
      </c>
      <c r="H19" s="40">
        <v>0</v>
      </c>
    </row>
    <row r="20" spans="1:8" ht="45.75" customHeight="1" x14ac:dyDescent="0.25">
      <c r="A20" s="121" t="s">
        <v>83</v>
      </c>
      <c r="B20" s="122"/>
      <c r="C20" s="122"/>
      <c r="D20" s="122"/>
      <c r="E20" s="122"/>
      <c r="F20" s="40">
        <v>0</v>
      </c>
      <c r="G20" s="40">
        <v>0</v>
      </c>
      <c r="H20" s="40">
        <v>0</v>
      </c>
    </row>
    <row r="21" spans="1:8" ht="35.25" customHeight="1" x14ac:dyDescent="0.25">
      <c r="A21" s="112" t="s">
        <v>84</v>
      </c>
      <c r="B21" s="113"/>
      <c r="C21" s="113"/>
      <c r="D21" s="113"/>
      <c r="E21" s="113"/>
      <c r="F21" s="41">
        <f t="shared" ref="F21:H21" si="2">SUM(F19:F20)</f>
        <v>0</v>
      </c>
      <c r="G21" s="41">
        <f t="shared" si="2"/>
        <v>0</v>
      </c>
      <c r="H21" s="41">
        <f t="shared" si="2"/>
        <v>0</v>
      </c>
    </row>
    <row r="22" spans="1:8" ht="18" x14ac:dyDescent="0.25">
      <c r="A22" s="42"/>
      <c r="B22" s="38"/>
      <c r="C22" s="38"/>
      <c r="D22" s="38"/>
      <c r="E22" s="38"/>
      <c r="F22" s="39"/>
    </row>
    <row r="23" spans="1:8" ht="15.75" x14ac:dyDescent="0.25">
      <c r="A23" s="111" t="s">
        <v>85</v>
      </c>
      <c r="B23" s="114"/>
      <c r="C23" s="114"/>
      <c r="D23" s="114"/>
      <c r="E23" s="114"/>
      <c r="F23" s="114"/>
    </row>
    <row r="24" spans="1:8" ht="18" x14ac:dyDescent="0.25">
      <c r="A24" s="42"/>
      <c r="B24" s="38"/>
      <c r="C24" s="38"/>
      <c r="D24" s="38"/>
      <c r="E24" s="38"/>
      <c r="F24" s="39"/>
    </row>
    <row r="25" spans="1:8" x14ac:dyDescent="0.25">
      <c r="A25" s="29"/>
      <c r="B25" s="30"/>
      <c r="C25" s="30"/>
      <c r="D25" s="31"/>
      <c r="E25" s="32"/>
      <c r="F25" s="33" t="s">
        <v>119</v>
      </c>
      <c r="G25" s="33" t="s">
        <v>73</v>
      </c>
      <c r="H25" s="33" t="s">
        <v>132</v>
      </c>
    </row>
    <row r="26" spans="1:8" ht="30.75" customHeight="1" x14ac:dyDescent="0.25">
      <c r="A26" s="115" t="s">
        <v>86</v>
      </c>
      <c r="B26" s="116"/>
      <c r="C26" s="116"/>
      <c r="D26" s="116"/>
      <c r="E26" s="117"/>
      <c r="F26" s="43">
        <v>0</v>
      </c>
      <c r="G26" s="43">
        <v>0</v>
      </c>
      <c r="H26" s="43">
        <v>0</v>
      </c>
    </row>
    <row r="27" spans="1:8" ht="33.75" customHeight="1" x14ac:dyDescent="0.25">
      <c r="A27" s="118" t="s">
        <v>87</v>
      </c>
      <c r="B27" s="119"/>
      <c r="C27" s="119"/>
      <c r="D27" s="119"/>
      <c r="E27" s="120"/>
      <c r="F27" s="44">
        <f t="shared" ref="F27:H27" si="3">F26</f>
        <v>0</v>
      </c>
      <c r="G27" s="44">
        <f t="shared" si="3"/>
        <v>0</v>
      </c>
      <c r="H27" s="44">
        <f t="shared" si="3"/>
        <v>0</v>
      </c>
    </row>
    <row r="30" spans="1:8" x14ac:dyDescent="0.25">
      <c r="A30" s="128" t="s">
        <v>88</v>
      </c>
      <c r="B30" s="122"/>
      <c r="C30" s="122"/>
      <c r="D30" s="122"/>
      <c r="E30" s="122"/>
      <c r="F30" s="40">
        <f t="shared" ref="F30:H30" si="4">F14+F27</f>
        <v>0</v>
      </c>
      <c r="G30" s="40">
        <f t="shared" si="4"/>
        <v>0</v>
      </c>
      <c r="H30" s="40">
        <f t="shared" si="4"/>
        <v>0</v>
      </c>
    </row>
    <row r="31" spans="1:8" ht="15.75" x14ac:dyDescent="0.25">
      <c r="A31" s="45"/>
      <c r="B31" s="46"/>
      <c r="C31" s="46"/>
      <c r="D31" s="46"/>
      <c r="E31" s="46"/>
      <c r="F31" s="47"/>
    </row>
    <row r="34" spans="1:7" x14ac:dyDescent="0.25">
      <c r="A34" s="77" t="s">
        <v>125</v>
      </c>
      <c r="B34" s="77" t="s">
        <v>126</v>
      </c>
      <c r="C34" s="77"/>
      <c r="G34" s="77" t="s">
        <v>129</v>
      </c>
    </row>
    <row r="35" spans="1:7" x14ac:dyDescent="0.25">
      <c r="A35" s="77" t="s">
        <v>127</v>
      </c>
      <c r="B35" s="77" t="s">
        <v>128</v>
      </c>
      <c r="C35" s="77"/>
      <c r="D35" s="77"/>
      <c r="G35" s="77" t="s">
        <v>130</v>
      </c>
    </row>
    <row r="36" spans="1:7" x14ac:dyDescent="0.25">
      <c r="A36" s="77"/>
      <c r="B36" s="77"/>
      <c r="C36" s="77"/>
      <c r="D36" s="77"/>
      <c r="G36" s="77"/>
    </row>
    <row r="38" spans="1:7" x14ac:dyDescent="0.25">
      <c r="A38" s="77"/>
    </row>
  </sheetData>
  <mergeCells count="17">
    <mergeCell ref="A30:E30"/>
    <mergeCell ref="D1:G1"/>
    <mergeCell ref="A21:E21"/>
    <mergeCell ref="A23:F23"/>
    <mergeCell ref="A26:E26"/>
    <mergeCell ref="A27:E27"/>
    <mergeCell ref="A20:E20"/>
    <mergeCell ref="A3:F3"/>
    <mergeCell ref="A5:F5"/>
    <mergeCell ref="A8:E8"/>
    <mergeCell ref="A9:E9"/>
    <mergeCell ref="A10:E10"/>
    <mergeCell ref="A12:E12"/>
    <mergeCell ref="A13:E13"/>
    <mergeCell ref="A14:E14"/>
    <mergeCell ref="A16:F16"/>
    <mergeCell ref="A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EBE1-1C3B-4673-9650-D2E323EBFB88}">
  <dimension ref="A1:D12"/>
  <sheetViews>
    <sheetView workbookViewId="0">
      <selection activeCell="F21" sqref="F21:F22"/>
    </sheetView>
  </sheetViews>
  <sheetFormatPr defaultRowHeight="15" x14ac:dyDescent="0.25"/>
  <cols>
    <col min="1" max="1" width="26.85546875" customWidth="1"/>
    <col min="2" max="2" width="30.7109375" customWidth="1"/>
    <col min="3" max="3" width="18.42578125" customWidth="1"/>
    <col min="4" max="4" width="19.140625" customWidth="1"/>
  </cols>
  <sheetData>
    <row r="1" spans="1:4" ht="15.75" x14ac:dyDescent="0.25">
      <c r="A1" s="51"/>
      <c r="B1" s="52"/>
    </row>
    <row r="2" spans="1:4" ht="18" x14ac:dyDescent="0.25">
      <c r="A2" s="51"/>
      <c r="B2" s="22"/>
    </row>
    <row r="3" spans="1:4" ht="15.75" x14ac:dyDescent="0.25">
      <c r="A3" s="21"/>
      <c r="B3" s="23"/>
    </row>
    <row r="4" spans="1:4" ht="18" x14ac:dyDescent="0.25">
      <c r="A4" s="22"/>
      <c r="B4" s="24"/>
    </row>
    <row r="5" spans="1:4" ht="15.75" customHeight="1" x14ac:dyDescent="0.25">
      <c r="A5" s="111" t="s">
        <v>89</v>
      </c>
      <c r="B5" s="111"/>
      <c r="C5" s="111"/>
      <c r="D5" s="111"/>
    </row>
    <row r="6" spans="1:4" ht="18" x14ac:dyDescent="0.25">
      <c r="A6" s="22"/>
      <c r="B6" s="24"/>
    </row>
    <row r="7" spans="1:4" ht="15.75" customHeight="1" x14ac:dyDescent="0.25">
      <c r="A7" s="111" t="s">
        <v>90</v>
      </c>
      <c r="B7" s="111"/>
      <c r="C7" s="111"/>
      <c r="D7" s="111"/>
    </row>
    <row r="8" spans="1:4" ht="18" x14ac:dyDescent="0.25">
      <c r="A8" s="22"/>
      <c r="B8" s="24"/>
    </row>
    <row r="9" spans="1:4" x14ac:dyDescent="0.25">
      <c r="A9" s="53" t="s">
        <v>91</v>
      </c>
      <c r="B9" s="33" t="s">
        <v>119</v>
      </c>
      <c r="C9" s="33" t="s">
        <v>73</v>
      </c>
      <c r="D9" s="33" t="s">
        <v>132</v>
      </c>
    </row>
    <row r="10" spans="1:4" ht="25.5" x14ac:dyDescent="0.25">
      <c r="A10" s="54" t="s">
        <v>92</v>
      </c>
      <c r="B10" s="60">
        <v>1550154</v>
      </c>
      <c r="C10" s="55">
        <f>D10-B10</f>
        <v>60046</v>
      </c>
      <c r="D10" s="60">
        <v>1610200</v>
      </c>
    </row>
    <row r="11" spans="1:4" x14ac:dyDescent="0.25">
      <c r="A11" s="66" t="s">
        <v>93</v>
      </c>
      <c r="B11" s="35">
        <v>1550154</v>
      </c>
      <c r="C11" s="56">
        <f>D11-B11</f>
        <v>60046</v>
      </c>
      <c r="D11" s="35">
        <v>1610200</v>
      </c>
    </row>
    <row r="12" spans="1:4" ht="38.25" x14ac:dyDescent="0.25">
      <c r="A12" s="57" t="s">
        <v>94</v>
      </c>
      <c r="B12" s="35">
        <v>1550154</v>
      </c>
      <c r="C12" s="58">
        <f>D12-B12</f>
        <v>60046</v>
      </c>
      <c r="D12" s="35">
        <v>1610200</v>
      </c>
    </row>
  </sheetData>
  <mergeCells count="2">
    <mergeCell ref="A5:D5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8F36-7FC6-4BF5-9008-0AC038B3A0BB}">
  <dimension ref="A1:J30"/>
  <sheetViews>
    <sheetView topLeftCell="A10" workbookViewId="0">
      <selection activeCell="G17" sqref="G17"/>
    </sheetView>
  </sheetViews>
  <sheetFormatPr defaultRowHeight="15" x14ac:dyDescent="0.25"/>
  <cols>
    <col min="2" max="2" width="7.7109375" customWidth="1"/>
    <col min="3" max="3" width="7.42578125" customWidth="1"/>
    <col min="4" max="4" width="20.28515625" customWidth="1"/>
    <col min="5" max="5" width="17.42578125" customWidth="1"/>
    <col min="6" max="6" width="16.42578125" customWidth="1"/>
    <col min="7" max="7" width="21.7109375" customWidth="1"/>
    <col min="9" max="10" width="11.7109375" bestFit="1" customWidth="1"/>
  </cols>
  <sheetData>
    <row r="1" spans="1:7" ht="15.75" x14ac:dyDescent="0.25">
      <c r="A1" s="111"/>
      <c r="B1" s="111"/>
      <c r="C1" s="111"/>
      <c r="D1" s="111"/>
      <c r="E1" s="111"/>
      <c r="F1" s="111"/>
      <c r="G1" s="111"/>
    </row>
    <row r="2" spans="1:7" ht="18" x14ac:dyDescent="0.25">
      <c r="A2" s="22"/>
      <c r="B2" s="22"/>
      <c r="C2" s="22"/>
      <c r="D2" s="22"/>
      <c r="E2" s="22"/>
    </row>
    <row r="3" spans="1:7" ht="15.75" x14ac:dyDescent="0.25">
      <c r="A3" s="111" t="s">
        <v>71</v>
      </c>
      <c r="B3" s="111"/>
      <c r="C3" s="111"/>
      <c r="D3" s="111"/>
      <c r="E3" s="111"/>
      <c r="F3" s="111"/>
      <c r="G3" s="111"/>
    </row>
    <row r="4" spans="1:7" ht="18" x14ac:dyDescent="0.25">
      <c r="A4" s="22"/>
      <c r="B4" s="22"/>
      <c r="C4" s="22"/>
      <c r="D4" s="22"/>
      <c r="E4" s="24"/>
    </row>
    <row r="5" spans="1:7" ht="15.75" x14ac:dyDescent="0.25">
      <c r="A5" s="111" t="s">
        <v>89</v>
      </c>
      <c r="B5" s="111"/>
      <c r="C5" s="111"/>
      <c r="D5" s="111"/>
      <c r="E5" s="111"/>
      <c r="F5" s="111"/>
      <c r="G5" s="111"/>
    </row>
    <row r="6" spans="1:7" ht="18" x14ac:dyDescent="0.25">
      <c r="A6" s="22"/>
      <c r="B6" s="22"/>
      <c r="C6" s="22"/>
      <c r="D6" s="22"/>
      <c r="E6" s="24"/>
    </row>
    <row r="7" spans="1:7" ht="15.75" x14ac:dyDescent="0.25">
      <c r="A7" s="111" t="s">
        <v>95</v>
      </c>
      <c r="B7" s="111"/>
      <c r="C7" s="111"/>
      <c r="D7" s="111"/>
      <c r="E7" s="111"/>
      <c r="F7" s="111"/>
      <c r="G7" s="111"/>
    </row>
    <row r="8" spans="1:7" ht="18" x14ac:dyDescent="0.25">
      <c r="A8" s="22"/>
      <c r="B8" s="22"/>
      <c r="C8" s="22"/>
      <c r="D8" s="22"/>
      <c r="E8" s="24"/>
    </row>
    <row r="9" spans="1:7" ht="25.5" x14ac:dyDescent="0.25">
      <c r="A9" s="82" t="s">
        <v>96</v>
      </c>
      <c r="B9" s="83" t="s">
        <v>97</v>
      </c>
      <c r="C9" s="83" t="s">
        <v>98</v>
      </c>
      <c r="D9" s="83" t="s">
        <v>99</v>
      </c>
      <c r="E9" s="82" t="s">
        <v>119</v>
      </c>
      <c r="F9" s="82" t="s">
        <v>73</v>
      </c>
      <c r="G9" s="82" t="s">
        <v>133</v>
      </c>
    </row>
    <row r="10" spans="1:7" x14ac:dyDescent="0.25">
      <c r="A10" s="84">
        <v>6</v>
      </c>
      <c r="B10" s="84"/>
      <c r="C10" s="84"/>
      <c r="D10" s="84" t="s">
        <v>100</v>
      </c>
      <c r="E10" s="78">
        <f>E11+E13</f>
        <v>1550154</v>
      </c>
      <c r="F10" s="78">
        <f>+G10-E10</f>
        <v>60046</v>
      </c>
      <c r="G10" s="78">
        <f>G11+G13</f>
        <v>1610200</v>
      </c>
    </row>
    <row r="11" spans="1:7" ht="51" x14ac:dyDescent="0.25">
      <c r="A11" s="85"/>
      <c r="B11" s="85">
        <v>67</v>
      </c>
      <c r="C11" s="85"/>
      <c r="D11" s="85" t="s">
        <v>101</v>
      </c>
      <c r="E11" s="79">
        <f t="shared" ref="E11" si="0">E12</f>
        <v>1439000</v>
      </c>
      <c r="F11" s="79">
        <f>+G11-E11</f>
        <v>0</v>
      </c>
      <c r="G11" s="79">
        <f t="shared" ref="G11" si="1">G12</f>
        <v>1439000</v>
      </c>
    </row>
    <row r="12" spans="1:7" x14ac:dyDescent="0.25">
      <c r="A12" s="86"/>
      <c r="B12" s="86"/>
      <c r="C12" s="86">
        <v>11</v>
      </c>
      <c r="D12" s="86" t="s">
        <v>102</v>
      </c>
      <c r="E12" s="80">
        <v>1439000</v>
      </c>
      <c r="F12" s="80">
        <f t="shared" ref="F12:F13" si="2">+G12-E12</f>
        <v>0</v>
      </c>
      <c r="G12" s="80">
        <v>1439000</v>
      </c>
    </row>
    <row r="13" spans="1:7" ht="77.25" customHeight="1" x14ac:dyDescent="0.25">
      <c r="A13" s="87"/>
      <c r="B13" s="101">
        <v>66</v>
      </c>
      <c r="C13" s="88">
        <v>25</v>
      </c>
      <c r="D13" s="89" t="s">
        <v>103</v>
      </c>
      <c r="E13" s="81">
        <v>111154</v>
      </c>
      <c r="F13" s="81">
        <f t="shared" si="2"/>
        <v>60046</v>
      </c>
      <c r="G13" s="81">
        <v>171200</v>
      </c>
    </row>
    <row r="14" spans="1:7" x14ac:dyDescent="0.25">
      <c r="A14" s="90"/>
      <c r="B14" s="90"/>
      <c r="C14" s="90"/>
      <c r="D14" s="90"/>
      <c r="E14" s="90"/>
      <c r="F14" s="90"/>
      <c r="G14" s="90"/>
    </row>
    <row r="15" spans="1:7" ht="15.75" x14ac:dyDescent="0.25">
      <c r="A15" s="111" t="s">
        <v>104</v>
      </c>
      <c r="B15" s="111"/>
      <c r="C15" s="111"/>
      <c r="D15" s="111"/>
      <c r="E15" s="111"/>
      <c r="F15" s="111"/>
      <c r="G15" s="111"/>
    </row>
    <row r="16" spans="1:7" x14ac:dyDescent="0.25">
      <c r="A16" s="90"/>
      <c r="B16" s="90"/>
      <c r="C16" s="90"/>
      <c r="D16" s="90"/>
      <c r="E16" s="90"/>
      <c r="F16" s="90"/>
      <c r="G16" s="90"/>
    </row>
    <row r="17" spans="1:10" ht="25.5" x14ac:dyDescent="0.25">
      <c r="A17" s="82" t="s">
        <v>96</v>
      </c>
      <c r="B17" s="83" t="s">
        <v>97</v>
      </c>
      <c r="C17" s="83" t="s">
        <v>98</v>
      </c>
      <c r="D17" s="83" t="s">
        <v>99</v>
      </c>
      <c r="E17" s="82" t="s">
        <v>119</v>
      </c>
      <c r="F17" s="82" t="s">
        <v>73</v>
      </c>
      <c r="G17" s="82" t="s">
        <v>132</v>
      </c>
    </row>
    <row r="18" spans="1:10" x14ac:dyDescent="0.25">
      <c r="A18" s="84">
        <v>3</v>
      </c>
      <c r="B18" s="84"/>
      <c r="C18" s="84"/>
      <c r="D18" s="84" t="s">
        <v>105</v>
      </c>
      <c r="E18" s="78">
        <f>E20+E22+E23+E25+E28+E29</f>
        <v>1550154</v>
      </c>
      <c r="F18" s="78">
        <f t="shared" ref="F18:F29" si="3">+G18-E18</f>
        <v>60046</v>
      </c>
      <c r="G18" s="78">
        <f>G20+G22+G23+G25+G28+G29</f>
        <v>1610200</v>
      </c>
    </row>
    <row r="19" spans="1:10" ht="25.5" x14ac:dyDescent="0.25">
      <c r="A19" s="85"/>
      <c r="B19" s="85">
        <v>31</v>
      </c>
      <c r="C19" s="85"/>
      <c r="D19" s="85" t="s">
        <v>106</v>
      </c>
      <c r="E19" s="79">
        <f t="shared" ref="E19" si="4">E20</f>
        <v>739540</v>
      </c>
      <c r="F19" s="79">
        <f t="shared" si="3"/>
        <v>-2400</v>
      </c>
      <c r="G19" s="79">
        <f t="shared" ref="G19" si="5">G20</f>
        <v>737140</v>
      </c>
      <c r="I19" s="59"/>
      <c r="J19" s="59"/>
    </row>
    <row r="20" spans="1:10" x14ac:dyDescent="0.25">
      <c r="A20" s="86"/>
      <c r="B20" s="86"/>
      <c r="C20" s="86">
        <v>11</v>
      </c>
      <c r="D20" s="86" t="s">
        <v>102</v>
      </c>
      <c r="E20" s="80">
        <v>739540</v>
      </c>
      <c r="F20" s="80">
        <f t="shared" si="3"/>
        <v>-2400</v>
      </c>
      <c r="G20" s="80">
        <v>737140</v>
      </c>
      <c r="I20" s="59"/>
      <c r="J20" s="59"/>
    </row>
    <row r="21" spans="1:10" x14ac:dyDescent="0.25">
      <c r="A21" s="91"/>
      <c r="B21" s="92">
        <v>32</v>
      </c>
      <c r="C21" s="93"/>
      <c r="D21" s="92" t="s">
        <v>107</v>
      </c>
      <c r="E21" s="79">
        <f>E22+E23</f>
        <v>788214</v>
      </c>
      <c r="F21" s="79">
        <f t="shared" si="3"/>
        <v>46446</v>
      </c>
      <c r="G21" s="79">
        <f>G22+G23</f>
        <v>834660</v>
      </c>
      <c r="J21" s="59"/>
    </row>
    <row r="22" spans="1:10" x14ac:dyDescent="0.25">
      <c r="A22" s="86"/>
      <c r="B22" s="86"/>
      <c r="C22" s="86">
        <v>11</v>
      </c>
      <c r="D22" s="86" t="s">
        <v>102</v>
      </c>
      <c r="E22" s="80">
        <v>690060</v>
      </c>
      <c r="F22" s="80">
        <f t="shared" si="3"/>
        <v>400</v>
      </c>
      <c r="G22" s="80">
        <v>690460</v>
      </c>
      <c r="J22" s="59"/>
    </row>
    <row r="23" spans="1:10" ht="25.5" x14ac:dyDescent="0.25">
      <c r="A23" s="86"/>
      <c r="B23" s="86"/>
      <c r="C23" s="86">
        <v>25</v>
      </c>
      <c r="D23" s="89" t="s">
        <v>103</v>
      </c>
      <c r="E23" s="80">
        <v>98154</v>
      </c>
      <c r="F23" s="80">
        <f t="shared" si="3"/>
        <v>46046</v>
      </c>
      <c r="G23" s="80">
        <v>144200</v>
      </c>
    </row>
    <row r="24" spans="1:10" x14ac:dyDescent="0.25">
      <c r="A24" s="91"/>
      <c r="B24" s="92">
        <v>34</v>
      </c>
      <c r="C24" s="92"/>
      <c r="D24" s="94" t="s">
        <v>108</v>
      </c>
      <c r="E24" s="79">
        <f t="shared" ref="E24" si="6">E25</f>
        <v>1600</v>
      </c>
      <c r="F24" s="79">
        <f t="shared" si="3"/>
        <v>0</v>
      </c>
      <c r="G24" s="79">
        <f t="shared" ref="G24" si="7">G25</f>
        <v>1600</v>
      </c>
    </row>
    <row r="25" spans="1:10" x14ac:dyDescent="0.25">
      <c r="A25" s="86"/>
      <c r="B25" s="86"/>
      <c r="C25" s="86">
        <v>11</v>
      </c>
      <c r="D25" s="86" t="s">
        <v>102</v>
      </c>
      <c r="E25" s="80">
        <v>1600</v>
      </c>
      <c r="F25" s="80">
        <f t="shared" si="3"/>
        <v>0</v>
      </c>
      <c r="G25" s="80">
        <v>1600</v>
      </c>
    </row>
    <row r="26" spans="1:10" ht="38.25" x14ac:dyDescent="0.25">
      <c r="A26" s="95">
        <v>4</v>
      </c>
      <c r="B26" s="95"/>
      <c r="C26" s="95"/>
      <c r="D26" s="96" t="s">
        <v>109</v>
      </c>
      <c r="E26" s="78">
        <f t="shared" ref="E26" si="8">E27</f>
        <v>20800</v>
      </c>
      <c r="F26" s="78">
        <f t="shared" si="3"/>
        <v>16000</v>
      </c>
      <c r="G26" s="78">
        <f t="shared" ref="G26" si="9">G27</f>
        <v>36800</v>
      </c>
    </row>
    <row r="27" spans="1:10" ht="38.25" x14ac:dyDescent="0.25">
      <c r="A27" s="97"/>
      <c r="B27" s="85">
        <v>42</v>
      </c>
      <c r="C27" s="85"/>
      <c r="D27" s="98" t="s">
        <v>110</v>
      </c>
      <c r="E27" s="79">
        <f>E28+E29</f>
        <v>20800</v>
      </c>
      <c r="F27" s="79">
        <f t="shared" si="3"/>
        <v>16000</v>
      </c>
      <c r="G27" s="79">
        <f>G28+G29</f>
        <v>36800</v>
      </c>
    </row>
    <row r="28" spans="1:10" x14ac:dyDescent="0.25">
      <c r="A28" s="99"/>
      <c r="B28" s="99"/>
      <c r="C28" s="86">
        <v>11</v>
      </c>
      <c r="D28" s="86" t="s">
        <v>102</v>
      </c>
      <c r="E28" s="80">
        <v>7800</v>
      </c>
      <c r="F28" s="80">
        <f t="shared" si="3"/>
        <v>2000</v>
      </c>
      <c r="G28" s="80">
        <v>9800</v>
      </c>
    </row>
    <row r="29" spans="1:10" ht="25.5" x14ac:dyDescent="0.25">
      <c r="A29" s="87"/>
      <c r="B29" s="87"/>
      <c r="C29" s="88">
        <v>25</v>
      </c>
      <c r="D29" s="89" t="s">
        <v>103</v>
      </c>
      <c r="E29" s="81">
        <v>13000</v>
      </c>
      <c r="F29" s="80">
        <f t="shared" si="3"/>
        <v>14000</v>
      </c>
      <c r="G29" s="81">
        <v>27000</v>
      </c>
    </row>
    <row r="30" spans="1:10" x14ac:dyDescent="0.25">
      <c r="A30" s="90"/>
      <c r="B30" s="90"/>
      <c r="C30" s="90"/>
      <c r="D30" s="90"/>
      <c r="E30" s="90"/>
      <c r="F30" s="90"/>
      <c r="G30" s="90"/>
    </row>
  </sheetData>
  <mergeCells count="5">
    <mergeCell ref="A1:G1"/>
    <mergeCell ref="A3:G3"/>
    <mergeCell ref="A5:G5"/>
    <mergeCell ref="A7:G7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6E-FDE2-4EB7-BA5A-7B7096C77FAC}">
  <dimension ref="A1:H26"/>
  <sheetViews>
    <sheetView topLeftCell="A13" workbookViewId="0">
      <selection activeCell="G19" sqref="G19"/>
    </sheetView>
  </sheetViews>
  <sheetFormatPr defaultRowHeight="15" x14ac:dyDescent="0.25"/>
  <cols>
    <col min="4" max="4" width="14.140625" customWidth="1"/>
    <col min="5" max="5" width="14" customWidth="1"/>
    <col min="6" max="6" width="13.140625" customWidth="1"/>
    <col min="7" max="7" width="21.85546875" customWidth="1"/>
  </cols>
  <sheetData>
    <row r="1" spans="1:8" ht="15.75" x14ac:dyDescent="0.25">
      <c r="A1" s="111"/>
      <c r="B1" s="111"/>
      <c r="C1" s="111"/>
      <c r="D1" s="111"/>
      <c r="E1" s="111"/>
      <c r="F1" s="111"/>
      <c r="G1" s="111"/>
    </row>
    <row r="2" spans="1:8" ht="18" x14ac:dyDescent="0.25">
      <c r="A2" s="22"/>
      <c r="B2" s="22"/>
      <c r="C2" s="22"/>
      <c r="D2" s="22"/>
      <c r="E2" s="22"/>
      <c r="F2" s="22"/>
      <c r="G2" s="22"/>
    </row>
    <row r="3" spans="1:8" ht="15.75" x14ac:dyDescent="0.25">
      <c r="A3" s="111" t="s">
        <v>71</v>
      </c>
      <c r="B3" s="111"/>
      <c r="C3" s="111"/>
      <c r="D3" s="111"/>
      <c r="E3" s="111"/>
      <c r="F3" s="123"/>
      <c r="G3" s="123"/>
    </row>
    <row r="4" spans="1:8" ht="18" x14ac:dyDescent="0.25">
      <c r="A4" s="22"/>
      <c r="B4" s="22"/>
      <c r="C4" s="22"/>
      <c r="D4" s="22"/>
      <c r="E4" s="22"/>
      <c r="F4" s="24"/>
      <c r="G4" s="24"/>
    </row>
    <row r="5" spans="1:8" ht="15.75" x14ac:dyDescent="0.25">
      <c r="A5" s="111" t="s">
        <v>111</v>
      </c>
      <c r="B5" s="114"/>
      <c r="C5" s="114"/>
      <c r="D5" s="114"/>
      <c r="E5" s="114"/>
      <c r="F5" s="114"/>
      <c r="G5" s="114"/>
    </row>
    <row r="6" spans="1:8" ht="18.75" customHeight="1" x14ac:dyDescent="0.3">
      <c r="A6" s="131" t="s">
        <v>113</v>
      </c>
      <c r="B6" s="131"/>
      <c r="C6" s="131"/>
      <c r="D6" s="131"/>
      <c r="E6" s="131"/>
      <c r="F6" s="131"/>
      <c r="G6" s="131"/>
    </row>
    <row r="7" spans="1:8" ht="18" x14ac:dyDescent="0.25">
      <c r="A7" s="22"/>
      <c r="B7" s="22"/>
      <c r="C7" s="22"/>
      <c r="D7" s="22"/>
      <c r="E7" s="22"/>
      <c r="F7" s="24"/>
      <c r="G7" s="24"/>
    </row>
    <row r="8" spans="1:8" ht="27" customHeight="1" x14ac:dyDescent="0.25">
      <c r="A8" s="62" t="s">
        <v>96</v>
      </c>
      <c r="B8" s="63" t="s">
        <v>97</v>
      </c>
      <c r="C8" s="63" t="s">
        <v>98</v>
      </c>
      <c r="D8" s="63" t="s">
        <v>112</v>
      </c>
      <c r="E8" s="82" t="s">
        <v>119</v>
      </c>
      <c r="F8" s="82" t="s">
        <v>73</v>
      </c>
      <c r="G8" s="82" t="s">
        <v>132</v>
      </c>
      <c r="H8" s="64"/>
    </row>
    <row r="9" spans="1:8" ht="25.5" x14ac:dyDescent="0.25">
      <c r="A9" s="54">
        <v>6</v>
      </c>
      <c r="B9" s="54"/>
      <c r="C9" s="54"/>
      <c r="D9" s="54" t="s">
        <v>100</v>
      </c>
      <c r="E9" s="61">
        <f t="shared" ref="E9" si="0">E10+E11</f>
        <v>1550154</v>
      </c>
      <c r="F9" s="61">
        <f>G9-E9</f>
        <v>60046</v>
      </c>
      <c r="G9" s="61">
        <f t="shared" ref="G9" si="1">G10+G11</f>
        <v>1610200</v>
      </c>
      <c r="H9" s="64"/>
    </row>
    <row r="10" spans="1:8" ht="25.5" x14ac:dyDescent="0.25">
      <c r="A10" s="65"/>
      <c r="B10" s="65"/>
      <c r="C10" s="65">
        <v>11</v>
      </c>
      <c r="D10" s="66" t="s">
        <v>102</v>
      </c>
      <c r="E10" s="80">
        <v>1439000</v>
      </c>
      <c r="F10" s="61">
        <f t="shared" ref="F10:F11" si="2">G10-E10</f>
        <v>0</v>
      </c>
      <c r="G10" s="80">
        <v>1439000</v>
      </c>
      <c r="H10" s="64"/>
    </row>
    <row r="11" spans="1:8" ht="38.25" x14ac:dyDescent="0.25">
      <c r="A11" s="100"/>
      <c r="B11" s="100"/>
      <c r="C11" s="88">
        <v>25</v>
      </c>
      <c r="D11" s="89" t="s">
        <v>103</v>
      </c>
      <c r="E11" s="81">
        <v>111154</v>
      </c>
      <c r="F11" s="61">
        <f t="shared" si="2"/>
        <v>60046</v>
      </c>
      <c r="G11" s="81">
        <v>171200</v>
      </c>
      <c r="H11" s="64"/>
    </row>
    <row r="12" spans="1:8" x14ac:dyDescent="0.25">
      <c r="A12" s="64"/>
      <c r="B12" s="64"/>
      <c r="C12" s="64"/>
      <c r="D12" s="64"/>
      <c r="E12" s="64"/>
      <c r="F12" s="64"/>
      <c r="G12" s="64"/>
      <c r="H12" s="64"/>
    </row>
    <row r="13" spans="1:8" x14ac:dyDescent="0.25">
      <c r="A13" s="64"/>
      <c r="B13" s="64"/>
      <c r="C13" s="64"/>
      <c r="D13" s="64"/>
      <c r="E13" s="64"/>
      <c r="F13" s="64"/>
      <c r="G13" s="64"/>
      <c r="H13" s="64"/>
    </row>
    <row r="14" spans="1:8" x14ac:dyDescent="0.25">
      <c r="A14" s="64"/>
      <c r="B14" s="64"/>
      <c r="C14" s="64"/>
      <c r="D14" s="64"/>
      <c r="E14" s="64"/>
      <c r="F14" s="64"/>
      <c r="G14" s="64"/>
      <c r="H14" s="64"/>
    </row>
    <row r="15" spans="1:8" x14ac:dyDescent="0.25">
      <c r="A15" s="64"/>
      <c r="B15" s="64"/>
      <c r="C15" s="64"/>
      <c r="D15" s="64"/>
      <c r="E15" s="64"/>
      <c r="F15" s="64"/>
      <c r="G15" s="64"/>
      <c r="H15" s="64"/>
    </row>
    <row r="16" spans="1:8" x14ac:dyDescent="0.25">
      <c r="A16" s="64"/>
      <c r="B16" s="64"/>
      <c r="C16" s="64"/>
      <c r="D16" s="64"/>
      <c r="E16" s="64"/>
      <c r="F16" s="64"/>
      <c r="G16" s="64"/>
      <c r="H16" s="64"/>
    </row>
    <row r="17" spans="1:8" ht="18.75" customHeight="1" x14ac:dyDescent="0.3">
      <c r="A17" s="131" t="s">
        <v>114</v>
      </c>
      <c r="B17" s="131"/>
      <c r="C17" s="131"/>
      <c r="D17" s="131"/>
      <c r="E17" s="131"/>
      <c r="F17" s="131"/>
      <c r="G17" s="131"/>
      <c r="H17" s="64"/>
    </row>
    <row r="18" spans="1:8" x14ac:dyDescent="0.25">
      <c r="A18" s="64"/>
      <c r="B18" s="64"/>
      <c r="C18" s="64"/>
      <c r="D18" s="64"/>
      <c r="E18" s="64"/>
      <c r="F18" s="64"/>
      <c r="G18" s="64"/>
      <c r="H18" s="64"/>
    </row>
    <row r="19" spans="1:8" ht="21.75" customHeight="1" x14ac:dyDescent="0.25">
      <c r="A19" s="62" t="s">
        <v>96</v>
      </c>
      <c r="B19" s="63" t="s">
        <v>97</v>
      </c>
      <c r="C19" s="63" t="s">
        <v>98</v>
      </c>
      <c r="D19" s="63" t="s">
        <v>112</v>
      </c>
      <c r="E19" s="62" t="s">
        <v>120</v>
      </c>
      <c r="F19" s="62" t="s">
        <v>73</v>
      </c>
      <c r="G19" s="62" t="s">
        <v>132</v>
      </c>
      <c r="H19" s="64"/>
    </row>
    <row r="20" spans="1:8" ht="25.5" x14ac:dyDescent="0.25">
      <c r="A20" s="67"/>
      <c r="B20" s="68"/>
      <c r="C20" s="68"/>
      <c r="D20" s="69" t="s">
        <v>105</v>
      </c>
      <c r="E20" s="70">
        <f>E21+E22+E23</f>
        <v>1550154</v>
      </c>
      <c r="F20" s="70">
        <f>G20-E20</f>
        <v>60046</v>
      </c>
      <c r="G20" s="70">
        <f>G21+G22+G23</f>
        <v>1610200</v>
      </c>
      <c r="H20" s="64"/>
    </row>
    <row r="21" spans="1:8" ht="25.5" x14ac:dyDescent="0.25">
      <c r="A21" s="54">
        <v>3</v>
      </c>
      <c r="B21" s="57"/>
      <c r="C21" s="57">
        <v>11</v>
      </c>
      <c r="D21" s="57" t="s">
        <v>102</v>
      </c>
      <c r="E21" s="71">
        <v>1431200</v>
      </c>
      <c r="F21" s="70">
        <f t="shared" ref="F21:F24" si="3">G21-E21</f>
        <v>-2000</v>
      </c>
      <c r="G21" s="71">
        <v>1429200</v>
      </c>
      <c r="H21" s="64"/>
    </row>
    <row r="22" spans="1:8" ht="38.25" x14ac:dyDescent="0.25">
      <c r="A22" s="54"/>
      <c r="B22" s="57"/>
      <c r="C22" s="57">
        <v>25</v>
      </c>
      <c r="D22" s="89" t="s">
        <v>103</v>
      </c>
      <c r="E22" s="71">
        <v>98154</v>
      </c>
      <c r="F22" s="70">
        <f t="shared" si="3"/>
        <v>46046</v>
      </c>
      <c r="G22" s="71">
        <v>144200</v>
      </c>
      <c r="H22" s="64"/>
    </row>
    <row r="23" spans="1:8" ht="51" x14ac:dyDescent="0.25">
      <c r="A23" s="72">
        <v>4</v>
      </c>
      <c r="B23" s="72"/>
      <c r="C23" s="72"/>
      <c r="D23" s="73" t="s">
        <v>109</v>
      </c>
      <c r="E23" s="61">
        <f>E24+E25</f>
        <v>20800</v>
      </c>
      <c r="F23" s="70">
        <f t="shared" si="3"/>
        <v>16000</v>
      </c>
      <c r="G23" s="61">
        <f>G24+G25</f>
        <v>36800</v>
      </c>
      <c r="H23" s="64"/>
    </row>
    <row r="24" spans="1:8" ht="25.5" x14ac:dyDescent="0.25">
      <c r="A24" s="57"/>
      <c r="B24" s="57"/>
      <c r="C24" s="57">
        <v>11</v>
      </c>
      <c r="D24" s="74" t="s">
        <v>102</v>
      </c>
      <c r="E24" s="75">
        <v>7800</v>
      </c>
      <c r="F24" s="70">
        <f t="shared" si="3"/>
        <v>2000</v>
      </c>
      <c r="G24" s="75">
        <v>9800</v>
      </c>
      <c r="H24" s="64"/>
    </row>
    <row r="25" spans="1:8" ht="48.75" customHeight="1" x14ac:dyDescent="0.25">
      <c r="A25" s="100"/>
      <c r="B25" s="100"/>
      <c r="C25" s="88">
        <v>25</v>
      </c>
      <c r="D25" s="89" t="s">
        <v>103</v>
      </c>
      <c r="E25" s="81">
        <v>13000</v>
      </c>
      <c r="F25" s="100"/>
      <c r="G25" s="81">
        <v>27000</v>
      </c>
      <c r="H25" s="64"/>
    </row>
    <row r="26" spans="1:8" x14ac:dyDescent="0.25">
      <c r="G26" s="64"/>
    </row>
  </sheetData>
  <mergeCells count="5">
    <mergeCell ref="A17:G17"/>
    <mergeCell ref="A1:G1"/>
    <mergeCell ref="A3:G3"/>
    <mergeCell ref="A5:G5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57DB-8650-4691-98F7-2892B490425E}">
  <dimension ref="A1:EG121"/>
  <sheetViews>
    <sheetView showGridLines="0" tabSelected="1" zoomScaleNormal="100" workbookViewId="0">
      <selection activeCell="H19" sqref="H19"/>
    </sheetView>
  </sheetViews>
  <sheetFormatPr defaultRowHeight="11.25" x14ac:dyDescent="0.15"/>
  <cols>
    <col min="1" max="1" width="62.140625" style="1" customWidth="1"/>
    <col min="2" max="2" width="15.28515625" style="1" customWidth="1"/>
    <col min="3" max="3" width="23.85546875" style="1" customWidth="1"/>
    <col min="4" max="4" width="17.5703125" style="1" customWidth="1"/>
    <col min="5" max="5" width="19.85546875" style="1" customWidth="1"/>
    <col min="6" max="6" width="9.140625" style="1"/>
    <col min="7" max="8" width="14.42578125" style="1" bestFit="1" customWidth="1"/>
    <col min="9" max="11" width="9.140625" style="1"/>
    <col min="12" max="12" width="14.42578125" style="1" bestFit="1" customWidth="1"/>
    <col min="13" max="16384" width="9.140625" style="1"/>
  </cols>
  <sheetData>
    <row r="1" spans="1:12" ht="12" thickBot="1" x14ac:dyDescent="0.2">
      <c r="A1" s="1" t="s">
        <v>115</v>
      </c>
    </row>
    <row r="2" spans="1:12" ht="27.75" customHeight="1" thickBot="1" x14ac:dyDescent="0.2">
      <c r="A2" s="2" t="s">
        <v>0</v>
      </c>
      <c r="B2" s="2" t="s">
        <v>1</v>
      </c>
      <c r="C2" s="2" t="s">
        <v>2</v>
      </c>
      <c r="D2" s="2" t="s">
        <v>134</v>
      </c>
      <c r="E2" s="2" t="s">
        <v>67</v>
      </c>
    </row>
    <row r="3" spans="1:12" ht="12.75" x14ac:dyDescent="0.2">
      <c r="A3" s="3" t="s">
        <v>3</v>
      </c>
      <c r="B3" s="4">
        <f t="shared" ref="B3:B8" si="0">B4</f>
        <v>1439000</v>
      </c>
      <c r="C3" s="4">
        <v>1396340.21</v>
      </c>
      <c r="D3" s="4">
        <f>E3-B3</f>
        <v>0</v>
      </c>
      <c r="E3" s="4">
        <f t="shared" ref="E3:E8" si="1">E4</f>
        <v>1439000</v>
      </c>
      <c r="G3" s="50"/>
    </row>
    <row r="4" spans="1:12" ht="12.75" x14ac:dyDescent="0.2">
      <c r="A4" s="3" t="s">
        <v>4</v>
      </c>
      <c r="B4" s="4">
        <f t="shared" si="0"/>
        <v>1439000</v>
      </c>
      <c r="C4" s="4">
        <v>1396340.21</v>
      </c>
      <c r="D4" s="4">
        <f>E4-B4</f>
        <v>0</v>
      </c>
      <c r="E4" s="4">
        <f t="shared" si="1"/>
        <v>1439000</v>
      </c>
      <c r="L4" s="50"/>
    </row>
    <row r="5" spans="1:12" ht="25.5" x14ac:dyDescent="0.2">
      <c r="A5" s="5" t="s">
        <v>5</v>
      </c>
      <c r="B5" s="6">
        <f t="shared" si="0"/>
        <v>1439000</v>
      </c>
      <c r="C5" s="6">
        <v>1396340.21</v>
      </c>
      <c r="D5" s="6">
        <f>E5-B5</f>
        <v>0</v>
      </c>
      <c r="E5" s="6">
        <f t="shared" si="1"/>
        <v>1439000</v>
      </c>
      <c r="G5" s="50">
        <f>E5+E73</f>
        <v>1610200</v>
      </c>
    </row>
    <row r="6" spans="1:12" ht="25.5" x14ac:dyDescent="0.2">
      <c r="A6" s="5" t="s">
        <v>6</v>
      </c>
      <c r="B6" s="6">
        <f t="shared" si="0"/>
        <v>1439000</v>
      </c>
      <c r="C6" s="107">
        <v>1396340.21</v>
      </c>
      <c r="D6" s="6">
        <f>D7</f>
        <v>0</v>
      </c>
      <c r="E6" s="6">
        <f t="shared" si="1"/>
        <v>1439000</v>
      </c>
    </row>
    <row r="7" spans="1:12" ht="12.75" x14ac:dyDescent="0.2">
      <c r="A7" s="5" t="s">
        <v>7</v>
      </c>
      <c r="B7" s="6">
        <f t="shared" si="0"/>
        <v>1439000</v>
      </c>
      <c r="C7" s="6">
        <v>1396340.21</v>
      </c>
      <c r="D7" s="6">
        <f>D8</f>
        <v>0</v>
      </c>
      <c r="E7" s="6">
        <f t="shared" si="1"/>
        <v>1439000</v>
      </c>
    </row>
    <row r="8" spans="1:12" ht="12.75" x14ac:dyDescent="0.2">
      <c r="A8" s="103" t="s">
        <v>8</v>
      </c>
      <c r="B8" s="102">
        <f t="shared" si="0"/>
        <v>1439000</v>
      </c>
      <c r="C8" s="102">
        <v>1396340.21</v>
      </c>
      <c r="D8" s="102">
        <f>E8-B8</f>
        <v>0</v>
      </c>
      <c r="E8" s="102">
        <f t="shared" si="1"/>
        <v>1439000</v>
      </c>
    </row>
    <row r="9" spans="1:12" ht="12.75" x14ac:dyDescent="0.2">
      <c r="A9" s="8" t="s">
        <v>9</v>
      </c>
      <c r="B9" s="9">
        <f>B11+B18+B61+B64</f>
        <v>1439000</v>
      </c>
      <c r="C9" s="6">
        <v>1396340.21</v>
      </c>
      <c r="D9" s="9">
        <f>E9-B9</f>
        <v>0</v>
      </c>
      <c r="E9" s="9">
        <f>E11+E18+E61+E64</f>
        <v>1439000</v>
      </c>
    </row>
    <row r="10" spans="1:12" ht="12.75" x14ac:dyDescent="0.2">
      <c r="A10" s="11" t="s">
        <v>10</v>
      </c>
      <c r="B10" s="6">
        <f>B11+B18+B61+B64</f>
        <v>1439000</v>
      </c>
      <c r="C10" s="6">
        <v>1396340.21</v>
      </c>
      <c r="D10" s="6">
        <f t="shared" ref="D10:D41" si="2">E10-B10</f>
        <v>0</v>
      </c>
      <c r="E10" s="6">
        <f>E11+E18+E61+E64</f>
        <v>1439000</v>
      </c>
    </row>
    <row r="11" spans="1:12" ht="12.75" x14ac:dyDescent="0.2">
      <c r="A11" s="18" t="s">
        <v>11</v>
      </c>
      <c r="B11" s="19">
        <f>B12+B13+B14+B15+B17+B16</f>
        <v>739540</v>
      </c>
      <c r="C11" s="104">
        <v>723889.77</v>
      </c>
      <c r="D11" s="19">
        <f t="shared" si="2"/>
        <v>-2400</v>
      </c>
      <c r="E11" s="19">
        <f>E12+E13+E14+E15+E17+E16</f>
        <v>737140</v>
      </c>
    </row>
    <row r="12" spans="1:12" ht="12.75" x14ac:dyDescent="0.2">
      <c r="A12" s="10" t="s">
        <v>12</v>
      </c>
      <c r="B12" s="6">
        <v>600000</v>
      </c>
      <c r="C12" s="6">
        <v>588911.97</v>
      </c>
      <c r="D12" s="6">
        <f t="shared" si="2"/>
        <v>0</v>
      </c>
      <c r="E12" s="6">
        <v>600000</v>
      </c>
      <c r="H12" s="50"/>
    </row>
    <row r="13" spans="1:12" ht="12.75" x14ac:dyDescent="0.2">
      <c r="A13" s="10" t="s">
        <v>13</v>
      </c>
      <c r="B13" s="6">
        <v>15700</v>
      </c>
      <c r="C13" s="6">
        <v>12740</v>
      </c>
      <c r="D13" s="6">
        <f t="shared" si="2"/>
        <v>-2700</v>
      </c>
      <c r="E13" s="6">
        <v>13000</v>
      </c>
    </row>
    <row r="14" spans="1:12" ht="15.75" customHeight="1" x14ac:dyDescent="0.2">
      <c r="A14" s="10" t="s">
        <v>14</v>
      </c>
      <c r="B14" s="6">
        <v>2240</v>
      </c>
      <c r="C14" s="6">
        <v>2240</v>
      </c>
      <c r="D14" s="6">
        <f t="shared" si="2"/>
        <v>0</v>
      </c>
      <c r="E14" s="6">
        <v>2240</v>
      </c>
    </row>
    <row r="15" spans="1:12" ht="12.75" x14ac:dyDescent="0.2">
      <c r="A15" s="10" t="s">
        <v>15</v>
      </c>
      <c r="B15" s="6">
        <v>4400</v>
      </c>
      <c r="C15" s="6">
        <v>4400</v>
      </c>
      <c r="D15" s="6">
        <f t="shared" si="2"/>
        <v>0</v>
      </c>
      <c r="E15" s="6">
        <v>4400</v>
      </c>
    </row>
    <row r="16" spans="1:12" ht="12.75" x14ac:dyDescent="0.2">
      <c r="A16" s="10" t="s">
        <v>70</v>
      </c>
      <c r="B16" s="6">
        <v>18200</v>
      </c>
      <c r="C16" s="6">
        <v>18427.3</v>
      </c>
      <c r="D16" s="6">
        <f>E16-B16</f>
        <v>300</v>
      </c>
      <c r="E16" s="6">
        <v>18500</v>
      </c>
    </row>
    <row r="17" spans="1:7" ht="12.75" x14ac:dyDescent="0.2">
      <c r="A17" s="10" t="s">
        <v>16</v>
      </c>
      <c r="B17" s="6">
        <v>99000</v>
      </c>
      <c r="C17" s="6">
        <v>97170.5</v>
      </c>
      <c r="D17" s="6">
        <f t="shared" si="2"/>
        <v>0</v>
      </c>
      <c r="E17" s="6">
        <v>99000</v>
      </c>
      <c r="G17" s="50"/>
    </row>
    <row r="18" spans="1:7" ht="12.75" x14ac:dyDescent="0.2">
      <c r="A18" s="18" t="s">
        <v>17</v>
      </c>
      <c r="B18" s="19">
        <f>SUM( B19:B60)</f>
        <v>690060</v>
      </c>
      <c r="C18" s="104">
        <v>663921.92000000004</v>
      </c>
      <c r="D18" s="19">
        <f t="shared" si="2"/>
        <v>400</v>
      </c>
      <c r="E18" s="19">
        <f>SUM( E19:E60)</f>
        <v>690460</v>
      </c>
    </row>
    <row r="19" spans="1:7" ht="12.75" x14ac:dyDescent="0.2">
      <c r="A19" s="10" t="s">
        <v>18</v>
      </c>
      <c r="B19" s="6">
        <v>0</v>
      </c>
      <c r="C19" s="6">
        <v>0</v>
      </c>
      <c r="D19" s="6">
        <f t="shared" si="2"/>
        <v>0</v>
      </c>
      <c r="E19" s="6">
        <v>0</v>
      </c>
    </row>
    <row r="20" spans="1:7" ht="12.75" x14ac:dyDescent="0.2">
      <c r="A20" s="10" t="s">
        <v>19</v>
      </c>
      <c r="B20" s="6">
        <v>0</v>
      </c>
      <c r="C20" s="6">
        <v>0</v>
      </c>
      <c r="D20" s="6">
        <f t="shared" si="2"/>
        <v>0</v>
      </c>
      <c r="E20" s="6">
        <v>0</v>
      </c>
    </row>
    <row r="21" spans="1:7" ht="12.75" x14ac:dyDescent="0.2">
      <c r="A21" s="10" t="s">
        <v>20</v>
      </c>
      <c r="B21" s="6">
        <v>0</v>
      </c>
      <c r="C21" s="6">
        <v>0</v>
      </c>
      <c r="D21" s="6">
        <f t="shared" si="2"/>
        <v>0</v>
      </c>
      <c r="E21" s="6">
        <v>0</v>
      </c>
      <c r="G21" s="50"/>
    </row>
    <row r="22" spans="1:7" ht="12.75" x14ac:dyDescent="0.2">
      <c r="A22" s="10" t="s">
        <v>21</v>
      </c>
      <c r="B22" s="6">
        <v>17500</v>
      </c>
      <c r="C22" s="6">
        <v>11084.6</v>
      </c>
      <c r="D22" s="6">
        <f t="shared" si="2"/>
        <v>-6000</v>
      </c>
      <c r="E22" s="6">
        <v>11500</v>
      </c>
    </row>
    <row r="23" spans="1:7" ht="13.5" customHeight="1" x14ac:dyDescent="0.2">
      <c r="A23" s="10" t="s">
        <v>22</v>
      </c>
      <c r="B23" s="6">
        <v>3000</v>
      </c>
      <c r="C23" s="6">
        <v>2879.19</v>
      </c>
      <c r="D23" s="6">
        <f t="shared" si="2"/>
        <v>2000</v>
      </c>
      <c r="E23" s="6">
        <v>5000</v>
      </c>
    </row>
    <row r="24" spans="1:7" ht="12.75" x14ac:dyDescent="0.2">
      <c r="A24" s="10" t="s">
        <v>23</v>
      </c>
      <c r="B24" s="6">
        <v>4100</v>
      </c>
      <c r="C24" s="6">
        <v>4031.31</v>
      </c>
      <c r="D24" s="6">
        <f t="shared" si="2"/>
        <v>1000</v>
      </c>
      <c r="E24" s="6">
        <v>5100</v>
      </c>
    </row>
    <row r="25" spans="1:7" ht="12.75" x14ac:dyDescent="0.2">
      <c r="A25" s="10" t="s">
        <v>24</v>
      </c>
      <c r="B25" s="6">
        <v>2800</v>
      </c>
      <c r="C25" s="6">
        <v>2753.56</v>
      </c>
      <c r="D25" s="6">
        <f t="shared" si="2"/>
        <v>0</v>
      </c>
      <c r="E25" s="6">
        <v>2800</v>
      </c>
    </row>
    <row r="26" spans="1:7" ht="15.75" customHeight="1" x14ac:dyDescent="0.2">
      <c r="A26" s="10" t="s">
        <v>25</v>
      </c>
      <c r="B26" s="6">
        <v>500</v>
      </c>
      <c r="C26" s="7">
        <v>126.3</v>
      </c>
      <c r="D26" s="6">
        <f t="shared" si="2"/>
        <v>0</v>
      </c>
      <c r="E26" s="6">
        <v>500</v>
      </c>
    </row>
    <row r="27" spans="1:7" ht="12.75" x14ac:dyDescent="0.2">
      <c r="A27" s="10" t="s">
        <v>26</v>
      </c>
      <c r="B27" s="6">
        <v>1000</v>
      </c>
      <c r="C27" s="7">
        <v>794.51</v>
      </c>
      <c r="D27" s="6">
        <f t="shared" si="2"/>
        <v>1260</v>
      </c>
      <c r="E27" s="6">
        <v>2260</v>
      </c>
    </row>
    <row r="28" spans="1:7" ht="12.75" x14ac:dyDescent="0.2">
      <c r="A28" s="10" t="s">
        <v>27</v>
      </c>
      <c r="B28" s="6">
        <v>0</v>
      </c>
      <c r="C28" s="7">
        <v>0</v>
      </c>
      <c r="D28" s="6">
        <f t="shared" si="2"/>
        <v>0</v>
      </c>
      <c r="E28" s="6">
        <v>0</v>
      </c>
    </row>
    <row r="29" spans="1:7" ht="12.75" x14ac:dyDescent="0.2">
      <c r="A29" s="10" t="s">
        <v>28</v>
      </c>
      <c r="B29" s="6">
        <v>1000</v>
      </c>
      <c r="C29" s="7">
        <v>845.31</v>
      </c>
      <c r="D29" s="6">
        <f t="shared" si="2"/>
        <v>0</v>
      </c>
      <c r="E29" s="6">
        <v>1000</v>
      </c>
    </row>
    <row r="30" spans="1:7" ht="12.75" x14ac:dyDescent="0.2">
      <c r="A30" s="10" t="s">
        <v>29</v>
      </c>
      <c r="B30" s="6">
        <v>1000</v>
      </c>
      <c r="C30" s="7">
        <v>800.59</v>
      </c>
      <c r="D30" s="6">
        <f t="shared" si="2"/>
        <v>0</v>
      </c>
      <c r="E30" s="6">
        <v>1000</v>
      </c>
    </row>
    <row r="31" spans="1:7" ht="12.75" x14ac:dyDescent="0.2">
      <c r="A31" s="10" t="s">
        <v>30</v>
      </c>
      <c r="B31" s="6">
        <v>0</v>
      </c>
      <c r="C31" s="6">
        <v>4389.1099999999997</v>
      </c>
      <c r="D31" s="6">
        <f t="shared" si="2"/>
        <v>7600</v>
      </c>
      <c r="E31" s="6">
        <v>7600</v>
      </c>
    </row>
    <row r="32" spans="1:7" ht="12.75" x14ac:dyDescent="0.2">
      <c r="A32" s="10" t="s">
        <v>31</v>
      </c>
      <c r="B32" s="6">
        <v>1000</v>
      </c>
      <c r="C32" s="7">
        <v>236.51</v>
      </c>
      <c r="D32" s="6">
        <f t="shared" si="2"/>
        <v>-700</v>
      </c>
      <c r="E32" s="6">
        <v>300</v>
      </c>
    </row>
    <row r="33" spans="1:137" ht="25.5" x14ac:dyDescent="0.2">
      <c r="A33" s="10" t="s">
        <v>32</v>
      </c>
      <c r="B33" s="6">
        <v>0</v>
      </c>
      <c r="C33" s="6">
        <v>0</v>
      </c>
      <c r="D33" s="6">
        <f t="shared" si="2"/>
        <v>0</v>
      </c>
      <c r="E33" s="6">
        <v>0</v>
      </c>
    </row>
    <row r="34" spans="1:137" ht="25.5" x14ac:dyDescent="0.2">
      <c r="A34" s="10" t="s">
        <v>33</v>
      </c>
      <c r="B34" s="6">
        <v>2100</v>
      </c>
      <c r="C34" s="6">
        <v>2010.62</v>
      </c>
      <c r="D34" s="6">
        <f t="shared" si="2"/>
        <v>0</v>
      </c>
      <c r="E34" s="6">
        <v>2100</v>
      </c>
    </row>
    <row r="35" spans="1:137" ht="12.75" x14ac:dyDescent="0.2">
      <c r="A35" s="10" t="s">
        <v>34</v>
      </c>
      <c r="B35" s="6">
        <v>11000</v>
      </c>
      <c r="C35" s="6">
        <v>11742.08</v>
      </c>
      <c r="D35" s="6">
        <f t="shared" si="2"/>
        <v>3000</v>
      </c>
      <c r="E35" s="6">
        <v>14000</v>
      </c>
    </row>
    <row r="36" spans="1:137" ht="12.75" x14ac:dyDescent="0.2">
      <c r="A36" s="10" t="s">
        <v>35</v>
      </c>
      <c r="B36" s="6">
        <v>0</v>
      </c>
      <c r="C36" s="6">
        <v>0</v>
      </c>
      <c r="D36" s="6">
        <f t="shared" si="2"/>
        <v>0</v>
      </c>
      <c r="E36" s="6">
        <v>0</v>
      </c>
    </row>
    <row r="37" spans="1:137" ht="12.75" x14ac:dyDescent="0.2">
      <c r="A37" s="10" t="s">
        <v>36</v>
      </c>
      <c r="B37" s="6">
        <v>3200</v>
      </c>
      <c r="C37" s="6">
        <v>3118.57</v>
      </c>
      <c r="D37" s="6">
        <f t="shared" si="2"/>
        <v>0</v>
      </c>
      <c r="E37" s="6">
        <v>3200</v>
      </c>
    </row>
    <row r="38" spans="1:137" ht="12.75" x14ac:dyDescent="0.2">
      <c r="A38" s="10" t="s">
        <v>37</v>
      </c>
      <c r="B38" s="6">
        <v>500</v>
      </c>
      <c r="C38" s="7">
        <v>54</v>
      </c>
      <c r="D38" s="6">
        <f t="shared" si="2"/>
        <v>0</v>
      </c>
      <c r="E38" s="6">
        <v>500</v>
      </c>
    </row>
    <row r="39" spans="1:137" ht="25.5" x14ac:dyDescent="0.2">
      <c r="A39" s="10" t="s">
        <v>38</v>
      </c>
      <c r="B39" s="6">
        <v>3000</v>
      </c>
      <c r="C39" s="6">
        <v>2875.05</v>
      </c>
      <c r="D39" s="6">
        <f t="shared" si="2"/>
        <v>-100</v>
      </c>
      <c r="E39" s="6">
        <v>2900</v>
      </c>
    </row>
    <row r="40" spans="1:137" ht="25.5" x14ac:dyDescent="0.2">
      <c r="A40" s="17" t="s">
        <v>39</v>
      </c>
      <c r="B40" s="6">
        <v>14000</v>
      </c>
      <c r="C40" s="6">
        <v>14050.93</v>
      </c>
      <c r="D40" s="6">
        <f t="shared" si="2"/>
        <v>4000</v>
      </c>
      <c r="E40" s="6">
        <v>18000</v>
      </c>
    </row>
    <row r="41" spans="1:137" ht="15.75" customHeight="1" x14ac:dyDescent="0.2">
      <c r="A41" s="10" t="s">
        <v>40</v>
      </c>
      <c r="B41" s="6">
        <v>3000</v>
      </c>
      <c r="C41" s="6">
        <v>2625</v>
      </c>
      <c r="D41" s="6">
        <f t="shared" si="2"/>
        <v>0</v>
      </c>
      <c r="E41" s="6">
        <v>3000</v>
      </c>
    </row>
    <row r="42" spans="1:137" ht="12.75" x14ac:dyDescent="0.2">
      <c r="A42" s="10" t="s">
        <v>41</v>
      </c>
      <c r="B42" s="6">
        <v>1000</v>
      </c>
      <c r="C42" s="6">
        <v>1454.21</v>
      </c>
      <c r="D42" s="6">
        <f t="shared" ref="D42:D68" si="3">E42-B42</f>
        <v>500</v>
      </c>
      <c r="E42" s="6">
        <v>1500</v>
      </c>
    </row>
    <row r="43" spans="1:137" ht="12.75" x14ac:dyDescent="0.2">
      <c r="A43" s="10" t="s">
        <v>42</v>
      </c>
      <c r="B43" s="6">
        <v>2000</v>
      </c>
      <c r="C43" s="6">
        <v>1605.75</v>
      </c>
      <c r="D43" s="6">
        <f t="shared" si="3"/>
        <v>-500</v>
      </c>
      <c r="E43" s="6">
        <v>1500</v>
      </c>
    </row>
    <row r="44" spans="1:137" ht="12.75" x14ac:dyDescent="0.2">
      <c r="A44" s="10" t="s">
        <v>43</v>
      </c>
      <c r="B44" s="6">
        <v>400</v>
      </c>
      <c r="C44" s="7">
        <v>425</v>
      </c>
      <c r="D44" s="6">
        <f t="shared" si="3"/>
        <v>100</v>
      </c>
      <c r="E44" s="6">
        <v>500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37" s="13" customFormat="1" ht="12.75" x14ac:dyDescent="0.2">
      <c r="A45" s="17" t="s">
        <v>44</v>
      </c>
      <c r="B45" s="16">
        <v>1500</v>
      </c>
      <c r="C45" s="7">
        <v>644.65</v>
      </c>
      <c r="D45" s="6">
        <f t="shared" si="3"/>
        <v>0</v>
      </c>
      <c r="E45" s="16">
        <v>1500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ht="12.75" x14ac:dyDescent="0.2">
      <c r="A46" s="10" t="s">
        <v>45</v>
      </c>
      <c r="B46" s="6">
        <v>450000</v>
      </c>
      <c r="C46" s="6">
        <v>450000</v>
      </c>
      <c r="D46" s="6">
        <f t="shared" si="3"/>
        <v>0</v>
      </c>
      <c r="E46" s="6">
        <v>450000</v>
      </c>
    </row>
    <row r="47" spans="1:137" ht="12.75" x14ac:dyDescent="0.2">
      <c r="A47" s="10" t="s">
        <v>46</v>
      </c>
      <c r="B47" s="6">
        <v>700</v>
      </c>
      <c r="C47" s="7">
        <v>119.45</v>
      </c>
      <c r="D47" s="6">
        <f t="shared" si="3"/>
        <v>0</v>
      </c>
      <c r="E47" s="6">
        <v>700</v>
      </c>
    </row>
    <row r="48" spans="1:137" ht="12.75" x14ac:dyDescent="0.2">
      <c r="A48" s="10" t="s">
        <v>47</v>
      </c>
      <c r="B48" s="6">
        <v>3000</v>
      </c>
      <c r="C48" s="6">
        <v>1878.85</v>
      </c>
      <c r="D48" s="6">
        <f t="shared" si="3"/>
        <v>-1000</v>
      </c>
      <c r="E48" s="6">
        <v>2000</v>
      </c>
    </row>
    <row r="49" spans="1:8" ht="12.75" x14ac:dyDescent="0.2">
      <c r="A49" s="10" t="s">
        <v>48</v>
      </c>
      <c r="B49" s="6">
        <v>600</v>
      </c>
      <c r="C49" s="7">
        <v>395</v>
      </c>
      <c r="D49" s="6">
        <f t="shared" si="3"/>
        <v>0</v>
      </c>
      <c r="E49" s="6">
        <v>600</v>
      </c>
    </row>
    <row r="50" spans="1:8" ht="12.75" x14ac:dyDescent="0.2">
      <c r="A50" s="10" t="s">
        <v>49</v>
      </c>
      <c r="B50" s="6">
        <v>6800</v>
      </c>
      <c r="C50" s="6">
        <v>7465.2</v>
      </c>
      <c r="D50" s="6">
        <f t="shared" si="3"/>
        <v>700</v>
      </c>
      <c r="E50" s="6">
        <v>7500</v>
      </c>
    </row>
    <row r="51" spans="1:8" ht="15.75" customHeight="1" x14ac:dyDescent="0.2">
      <c r="A51" s="10" t="s">
        <v>50</v>
      </c>
      <c r="B51" s="6">
        <v>6700</v>
      </c>
      <c r="C51" s="6">
        <v>6625</v>
      </c>
      <c r="D51" s="6">
        <f t="shared" si="3"/>
        <v>0</v>
      </c>
      <c r="E51" s="6">
        <v>6700</v>
      </c>
    </row>
    <row r="52" spans="1:8" ht="12.75" x14ac:dyDescent="0.2">
      <c r="A52" s="10" t="s">
        <v>51</v>
      </c>
      <c r="B52" s="6">
        <v>5000</v>
      </c>
      <c r="C52" s="6">
        <v>4546.6000000000004</v>
      </c>
      <c r="D52" s="6">
        <f t="shared" si="3"/>
        <v>3000</v>
      </c>
      <c r="E52" s="6">
        <v>8000</v>
      </c>
    </row>
    <row r="53" spans="1:8" ht="12.75" x14ac:dyDescent="0.2">
      <c r="A53" s="10" t="s">
        <v>52</v>
      </c>
      <c r="B53" s="6">
        <v>3200</v>
      </c>
      <c r="C53" s="6">
        <v>3110</v>
      </c>
      <c r="D53" s="6">
        <f t="shared" si="3"/>
        <v>0</v>
      </c>
      <c r="E53" s="6">
        <v>3200</v>
      </c>
    </row>
    <row r="54" spans="1:8" ht="25.5" x14ac:dyDescent="0.2">
      <c r="A54" s="10" t="s">
        <v>53</v>
      </c>
      <c r="B54" s="6">
        <v>200</v>
      </c>
      <c r="C54" s="7">
        <v>145.33000000000001</v>
      </c>
      <c r="D54" s="6">
        <f t="shared" si="3"/>
        <v>0</v>
      </c>
      <c r="E54" s="6">
        <v>200</v>
      </c>
    </row>
    <row r="55" spans="1:8" ht="12.75" x14ac:dyDescent="0.2">
      <c r="A55" s="10" t="s">
        <v>69</v>
      </c>
      <c r="B55" s="6">
        <v>1500</v>
      </c>
      <c r="C55" s="6">
        <v>1217.5</v>
      </c>
      <c r="D55" s="6">
        <f t="shared" si="3"/>
        <v>0</v>
      </c>
      <c r="E55" s="6">
        <v>1500</v>
      </c>
    </row>
    <row r="56" spans="1:8" ht="12.75" x14ac:dyDescent="0.2">
      <c r="A56" s="10" t="s">
        <v>54</v>
      </c>
      <c r="B56" s="16">
        <v>129460</v>
      </c>
      <c r="C56" s="6">
        <v>110810.46</v>
      </c>
      <c r="D56" s="6">
        <f t="shared" si="3"/>
        <v>-14460</v>
      </c>
      <c r="E56" s="16">
        <v>115000</v>
      </c>
      <c r="H56" s="50"/>
    </row>
    <row r="57" spans="1:8" ht="25.5" x14ac:dyDescent="0.2">
      <c r="A57" s="10" t="s">
        <v>55</v>
      </c>
      <c r="B57" s="6">
        <v>7800</v>
      </c>
      <c r="C57" s="6">
        <v>7744.23</v>
      </c>
      <c r="D57" s="6">
        <f t="shared" si="3"/>
        <v>0</v>
      </c>
      <c r="E57" s="6">
        <v>7800</v>
      </c>
    </row>
    <row r="58" spans="1:8" ht="12.75" x14ac:dyDescent="0.2">
      <c r="A58" s="10" t="s">
        <v>56</v>
      </c>
      <c r="B58" s="6">
        <v>800</v>
      </c>
      <c r="C58" s="7">
        <v>712.48</v>
      </c>
      <c r="D58" s="6">
        <f t="shared" si="3"/>
        <v>0</v>
      </c>
      <c r="E58" s="6">
        <v>800</v>
      </c>
    </row>
    <row r="59" spans="1:8" ht="15.75" customHeight="1" x14ac:dyDescent="0.2">
      <c r="A59" s="10" t="s">
        <v>57</v>
      </c>
      <c r="B59" s="6">
        <v>700</v>
      </c>
      <c r="C59" s="7">
        <v>604.97</v>
      </c>
      <c r="D59" s="6">
        <f t="shared" si="3"/>
        <v>0</v>
      </c>
      <c r="E59" s="6">
        <v>700</v>
      </c>
    </row>
    <row r="60" spans="1:8" ht="12.75" x14ac:dyDescent="0.2">
      <c r="A60" s="10" t="s">
        <v>58</v>
      </c>
      <c r="B60" s="6">
        <v>0</v>
      </c>
      <c r="C60" s="6">
        <v>1042.1300000000001</v>
      </c>
      <c r="D60" s="6">
        <f t="shared" si="3"/>
        <v>0</v>
      </c>
      <c r="E60" s="6">
        <v>0</v>
      </c>
    </row>
    <row r="61" spans="1:8" ht="12.75" x14ac:dyDescent="0.2">
      <c r="A61" s="18" t="s">
        <v>59</v>
      </c>
      <c r="B61" s="19">
        <f>B62+B63</f>
        <v>1600</v>
      </c>
      <c r="C61" s="108">
        <v>781.65</v>
      </c>
      <c r="D61" s="19">
        <f t="shared" si="3"/>
        <v>0</v>
      </c>
      <c r="E61" s="19">
        <f>E62+E63</f>
        <v>1600</v>
      </c>
    </row>
    <row r="62" spans="1:8" ht="12.75" x14ac:dyDescent="0.2">
      <c r="A62" s="10" t="s">
        <v>60</v>
      </c>
      <c r="B62" s="6">
        <v>1000</v>
      </c>
      <c r="C62" s="7">
        <v>260.48</v>
      </c>
      <c r="D62" s="6">
        <f t="shared" si="3"/>
        <v>0</v>
      </c>
      <c r="E62" s="6">
        <v>1000</v>
      </c>
    </row>
    <row r="63" spans="1:8" ht="12.75" x14ac:dyDescent="0.2">
      <c r="A63" s="10" t="s">
        <v>61</v>
      </c>
      <c r="B63" s="6">
        <v>600</v>
      </c>
      <c r="C63" s="6">
        <v>7486.39</v>
      </c>
      <c r="D63" s="6">
        <f t="shared" si="3"/>
        <v>0</v>
      </c>
      <c r="E63" s="6">
        <v>600</v>
      </c>
    </row>
    <row r="64" spans="1:8" ht="12.75" x14ac:dyDescent="0.2">
      <c r="A64" s="18" t="s">
        <v>62</v>
      </c>
      <c r="B64" s="19">
        <f>B65+B66+B67+B68</f>
        <v>7800</v>
      </c>
      <c r="C64" s="109"/>
      <c r="D64" s="19">
        <f t="shared" si="3"/>
        <v>2000</v>
      </c>
      <c r="E64" s="19">
        <f>E65+E66+E67+E68</f>
        <v>9800</v>
      </c>
    </row>
    <row r="65" spans="1:5" ht="12.75" x14ac:dyDescent="0.2">
      <c r="A65" s="10" t="s">
        <v>63</v>
      </c>
      <c r="B65" s="6">
        <v>0</v>
      </c>
      <c r="C65" s="6">
        <v>3109.43</v>
      </c>
      <c r="D65" s="6">
        <f t="shared" si="3"/>
        <v>2000</v>
      </c>
      <c r="E65" s="6">
        <v>2000</v>
      </c>
    </row>
    <row r="66" spans="1:5" ht="12.75" x14ac:dyDescent="0.2">
      <c r="A66" s="10" t="s">
        <v>64</v>
      </c>
      <c r="B66" s="6">
        <v>3200</v>
      </c>
      <c r="C66" s="6">
        <v>1307.58</v>
      </c>
      <c r="D66" s="6">
        <f t="shared" si="3"/>
        <v>0</v>
      </c>
      <c r="E66" s="6">
        <v>3200</v>
      </c>
    </row>
    <row r="67" spans="1:5" ht="12.75" x14ac:dyDescent="0.2">
      <c r="A67" s="10" t="s">
        <v>65</v>
      </c>
      <c r="B67" s="6">
        <v>1500</v>
      </c>
      <c r="C67" s="6">
        <v>3069.38</v>
      </c>
      <c r="D67" s="6">
        <f t="shared" si="3"/>
        <v>0</v>
      </c>
      <c r="E67" s="6">
        <v>1500</v>
      </c>
    </row>
    <row r="68" spans="1:5" ht="15.75" customHeight="1" x14ac:dyDescent="0.2">
      <c r="A68" s="10" t="s">
        <v>66</v>
      </c>
      <c r="B68" s="6">
        <v>3100</v>
      </c>
      <c r="C68" s="6">
        <v>3069.38</v>
      </c>
      <c r="D68" s="6">
        <f t="shared" si="3"/>
        <v>0</v>
      </c>
      <c r="E68" s="6">
        <v>3100</v>
      </c>
    </row>
    <row r="73" spans="1:5" ht="12.75" x14ac:dyDescent="0.2">
      <c r="A73" s="20" t="s">
        <v>68</v>
      </c>
      <c r="B73" s="19">
        <f>B74+B116</f>
        <v>111154</v>
      </c>
      <c r="C73" s="106">
        <f>C74+C116</f>
        <v>89161.9</v>
      </c>
      <c r="D73" s="19">
        <f>E73-B73</f>
        <v>60046</v>
      </c>
      <c r="E73" s="19">
        <f>E74+E116</f>
        <v>171200</v>
      </c>
    </row>
    <row r="74" spans="1:5" ht="12.75" x14ac:dyDescent="0.2">
      <c r="A74" s="12" t="s">
        <v>17</v>
      </c>
      <c r="B74" s="15">
        <f>SUM(B75:B115)</f>
        <v>98154</v>
      </c>
      <c r="C74" s="105">
        <f>SUM(C75:C115)</f>
        <v>85540.75</v>
      </c>
      <c r="D74" s="6">
        <f>E74-B74</f>
        <v>46046</v>
      </c>
      <c r="E74" s="15">
        <f>SUM(E75:E115)</f>
        <v>144200</v>
      </c>
    </row>
    <row r="75" spans="1:5" ht="12.75" x14ac:dyDescent="0.2">
      <c r="A75" s="76" t="s">
        <v>116</v>
      </c>
      <c r="B75" s="6">
        <v>1000</v>
      </c>
      <c r="C75" s="7">
        <v>969.55</v>
      </c>
      <c r="D75" s="6">
        <f>E75-B75</f>
        <v>0</v>
      </c>
      <c r="E75" s="6">
        <v>1000</v>
      </c>
    </row>
    <row r="76" spans="1:5" ht="12.75" x14ac:dyDescent="0.2">
      <c r="A76" s="10" t="s">
        <v>22</v>
      </c>
      <c r="B76" s="6">
        <v>2154</v>
      </c>
      <c r="C76" s="6">
        <v>1385.85</v>
      </c>
      <c r="D76" s="6">
        <f t="shared" ref="D76:D121" si="4">E76-B76</f>
        <v>4046</v>
      </c>
      <c r="E76" s="6">
        <v>6200</v>
      </c>
    </row>
    <row r="77" spans="1:5" ht="12.75" x14ac:dyDescent="0.2">
      <c r="A77" s="10" t="s">
        <v>23</v>
      </c>
      <c r="B77" s="6">
        <v>700</v>
      </c>
      <c r="C77" s="6">
        <v>1079.07</v>
      </c>
      <c r="D77" s="6">
        <f>E77-B77</f>
        <v>1300</v>
      </c>
      <c r="E77" s="6">
        <v>2000</v>
      </c>
    </row>
    <row r="78" spans="1:5" ht="12.75" x14ac:dyDescent="0.2">
      <c r="A78" s="10" t="s">
        <v>24</v>
      </c>
      <c r="B78" s="6">
        <v>2300</v>
      </c>
      <c r="C78" s="6">
        <v>6634.28</v>
      </c>
      <c r="D78" s="6">
        <f t="shared" si="4"/>
        <v>3700</v>
      </c>
      <c r="E78" s="6">
        <v>6000</v>
      </c>
    </row>
    <row r="79" spans="1:5" ht="12.75" x14ac:dyDescent="0.2">
      <c r="A79" s="10" t="s">
        <v>25</v>
      </c>
      <c r="B79" s="6">
        <v>2500</v>
      </c>
      <c r="C79" s="7">
        <v>183.51</v>
      </c>
      <c r="D79" s="6">
        <f t="shared" si="4"/>
        <v>3500</v>
      </c>
      <c r="E79" s="6">
        <v>6000</v>
      </c>
    </row>
    <row r="80" spans="1:5" ht="12.75" x14ac:dyDescent="0.2">
      <c r="A80" s="10" t="s">
        <v>26</v>
      </c>
      <c r="B80" s="6">
        <v>0</v>
      </c>
      <c r="C80" s="6">
        <v>1954.63</v>
      </c>
      <c r="D80" s="6">
        <f t="shared" si="4"/>
        <v>0</v>
      </c>
      <c r="E80" s="6">
        <v>0</v>
      </c>
    </row>
    <row r="81" spans="1:5" ht="12.75" x14ac:dyDescent="0.2">
      <c r="A81" s="10" t="s">
        <v>27</v>
      </c>
      <c r="B81" s="6">
        <v>0</v>
      </c>
      <c r="C81" s="7">
        <v>654.25</v>
      </c>
      <c r="D81" s="6">
        <f t="shared" si="4"/>
        <v>0</v>
      </c>
      <c r="E81" s="6">
        <v>0</v>
      </c>
    </row>
    <row r="82" spans="1:5" ht="12.75" x14ac:dyDescent="0.2">
      <c r="A82" s="10" t="s">
        <v>28</v>
      </c>
      <c r="B82" s="6">
        <v>2500</v>
      </c>
      <c r="C82" s="7">
        <v>879.48</v>
      </c>
      <c r="D82" s="6">
        <f t="shared" si="4"/>
        <v>4500</v>
      </c>
      <c r="E82" s="6">
        <v>7000</v>
      </c>
    </row>
    <row r="83" spans="1:5" ht="12.75" x14ac:dyDescent="0.2">
      <c r="A83" s="10" t="s">
        <v>29</v>
      </c>
      <c r="B83" s="6">
        <v>1500</v>
      </c>
      <c r="C83" s="7">
        <v>139.15</v>
      </c>
      <c r="D83" s="6">
        <f t="shared" si="4"/>
        <v>3500</v>
      </c>
      <c r="E83" s="6">
        <v>5000</v>
      </c>
    </row>
    <row r="84" spans="1:5" ht="12.75" x14ac:dyDescent="0.2">
      <c r="A84" s="10" t="s">
        <v>30</v>
      </c>
      <c r="B84" s="6">
        <v>15000</v>
      </c>
      <c r="C84" s="6">
        <v>11855.69</v>
      </c>
      <c r="D84" s="6">
        <f t="shared" si="4"/>
        <v>0</v>
      </c>
      <c r="E84" s="6">
        <v>15000</v>
      </c>
    </row>
    <row r="85" spans="1:5" ht="12.75" x14ac:dyDescent="0.2">
      <c r="A85" s="10" t="s">
        <v>31</v>
      </c>
      <c r="B85" s="6">
        <v>1000</v>
      </c>
      <c r="C85" s="7">
        <v>554.29999999999995</v>
      </c>
      <c r="D85" s="6">
        <f t="shared" si="4"/>
        <v>0</v>
      </c>
      <c r="E85" s="6">
        <v>1000</v>
      </c>
    </row>
    <row r="86" spans="1:5" ht="25.5" x14ac:dyDescent="0.2">
      <c r="A86" s="10" t="s">
        <v>32</v>
      </c>
      <c r="B86" s="6">
        <v>0</v>
      </c>
      <c r="C86" s="6"/>
      <c r="D86" s="6">
        <f t="shared" si="4"/>
        <v>0</v>
      </c>
      <c r="E86" s="6">
        <v>0</v>
      </c>
    </row>
    <row r="87" spans="1:5" ht="25.5" x14ac:dyDescent="0.2">
      <c r="A87" s="10" t="s">
        <v>33</v>
      </c>
      <c r="B87" s="6">
        <v>2000</v>
      </c>
      <c r="C87" s="6">
        <v>1250.8699999999999</v>
      </c>
      <c r="D87" s="6">
        <f t="shared" si="4"/>
        <v>2000</v>
      </c>
      <c r="E87" s="6">
        <v>4000</v>
      </c>
    </row>
    <row r="88" spans="1:5" ht="12.75" x14ac:dyDescent="0.2">
      <c r="A88" s="10" t="s">
        <v>34</v>
      </c>
      <c r="B88" s="6">
        <v>4000</v>
      </c>
      <c r="C88" s="6">
        <v>5508.08</v>
      </c>
      <c r="D88" s="6">
        <f t="shared" si="4"/>
        <v>6000</v>
      </c>
      <c r="E88" s="6">
        <v>10000</v>
      </c>
    </row>
    <row r="89" spans="1:5" ht="12.75" x14ac:dyDescent="0.2">
      <c r="A89" s="10" t="s">
        <v>35</v>
      </c>
      <c r="B89" s="6">
        <v>2000</v>
      </c>
      <c r="C89" s="6">
        <v>176.3</v>
      </c>
      <c r="D89" s="6">
        <f t="shared" si="4"/>
        <v>0</v>
      </c>
      <c r="E89" s="6">
        <v>2000</v>
      </c>
    </row>
    <row r="90" spans="1:5" ht="12.75" x14ac:dyDescent="0.2">
      <c r="A90" s="10" t="s">
        <v>36</v>
      </c>
      <c r="B90" s="6">
        <v>0</v>
      </c>
      <c r="C90" s="6">
        <v>287.14999999999998</v>
      </c>
      <c r="D90" s="6">
        <f t="shared" si="4"/>
        <v>0</v>
      </c>
      <c r="E90" s="6">
        <v>0</v>
      </c>
    </row>
    <row r="91" spans="1:5" ht="12.75" x14ac:dyDescent="0.2">
      <c r="A91" s="10" t="s">
        <v>37</v>
      </c>
      <c r="B91" s="6">
        <v>500</v>
      </c>
      <c r="C91" s="6">
        <v>4.5</v>
      </c>
      <c r="D91" s="6">
        <f t="shared" si="4"/>
        <v>1500</v>
      </c>
      <c r="E91" s="6">
        <v>2000</v>
      </c>
    </row>
    <row r="92" spans="1:5" ht="25.5" x14ac:dyDescent="0.2">
      <c r="A92" s="10" t="s">
        <v>38</v>
      </c>
      <c r="B92" s="6">
        <v>9000</v>
      </c>
      <c r="C92" s="6">
        <v>6900</v>
      </c>
      <c r="D92" s="6">
        <f t="shared" si="4"/>
        <v>0</v>
      </c>
      <c r="E92" s="6">
        <v>9000</v>
      </c>
    </row>
    <row r="93" spans="1:5" ht="25.5" x14ac:dyDescent="0.2">
      <c r="A93" s="17" t="s">
        <v>39</v>
      </c>
      <c r="B93" s="6">
        <v>6900</v>
      </c>
      <c r="C93" s="6">
        <v>12739.48</v>
      </c>
      <c r="D93" s="6">
        <f t="shared" si="4"/>
        <v>2100</v>
      </c>
      <c r="E93" s="6">
        <v>9000</v>
      </c>
    </row>
    <row r="94" spans="1:5" ht="12.75" x14ac:dyDescent="0.2">
      <c r="A94" s="17" t="s">
        <v>121</v>
      </c>
      <c r="B94" s="6"/>
      <c r="C94" s="6">
        <v>31.86</v>
      </c>
      <c r="D94" s="6"/>
      <c r="E94" s="6"/>
    </row>
    <row r="95" spans="1:5" ht="12.75" x14ac:dyDescent="0.2">
      <c r="A95" s="10" t="s">
        <v>40</v>
      </c>
      <c r="B95" s="6">
        <v>0</v>
      </c>
      <c r="C95" s="6"/>
      <c r="D95" s="6">
        <f t="shared" si="4"/>
        <v>0</v>
      </c>
      <c r="E95" s="6">
        <v>0</v>
      </c>
    </row>
    <row r="96" spans="1:5" ht="12.75" x14ac:dyDescent="0.2">
      <c r="A96" s="10" t="s">
        <v>41</v>
      </c>
      <c r="B96" s="6">
        <v>0</v>
      </c>
      <c r="C96" s="6"/>
      <c r="D96" s="6">
        <f t="shared" si="4"/>
        <v>0</v>
      </c>
      <c r="E96" s="6">
        <v>0</v>
      </c>
    </row>
    <row r="97" spans="1:5" ht="12.75" x14ac:dyDescent="0.2">
      <c r="A97" s="10" t="s">
        <v>42</v>
      </c>
      <c r="B97" s="6">
        <v>1000</v>
      </c>
      <c r="C97" s="6">
        <v>1779.43</v>
      </c>
      <c r="D97" s="6">
        <f t="shared" si="4"/>
        <v>2000</v>
      </c>
      <c r="E97" s="6">
        <v>3000</v>
      </c>
    </row>
    <row r="98" spans="1:5" ht="12.75" x14ac:dyDescent="0.2">
      <c r="A98" s="10" t="s">
        <v>43</v>
      </c>
      <c r="B98" s="6"/>
      <c r="C98" s="6"/>
      <c r="D98" s="6">
        <f t="shared" si="4"/>
        <v>0</v>
      </c>
      <c r="E98" s="6"/>
    </row>
    <row r="99" spans="1:5" ht="12.75" x14ac:dyDescent="0.2">
      <c r="A99" s="17" t="s">
        <v>44</v>
      </c>
      <c r="B99" s="16">
        <v>0</v>
      </c>
      <c r="C99" s="6">
        <v>515.72</v>
      </c>
      <c r="D99" s="6">
        <f t="shared" si="4"/>
        <v>0</v>
      </c>
      <c r="E99" s="16">
        <v>0</v>
      </c>
    </row>
    <row r="100" spans="1:5" ht="12.75" x14ac:dyDescent="0.2">
      <c r="A100" s="10" t="s">
        <v>45</v>
      </c>
      <c r="B100" s="6">
        <v>0</v>
      </c>
      <c r="C100" s="6"/>
      <c r="D100" s="6">
        <f t="shared" si="4"/>
        <v>0</v>
      </c>
      <c r="E100" s="6">
        <v>0</v>
      </c>
    </row>
    <row r="101" spans="1:5" ht="12.75" x14ac:dyDescent="0.2">
      <c r="A101" s="10" t="s">
        <v>46</v>
      </c>
      <c r="B101" s="6">
        <v>500</v>
      </c>
      <c r="C101" s="6">
        <v>93.75</v>
      </c>
      <c r="D101" s="6">
        <f t="shared" si="4"/>
        <v>1500</v>
      </c>
      <c r="E101" s="6">
        <v>2000</v>
      </c>
    </row>
    <row r="102" spans="1:5" ht="12.75" x14ac:dyDescent="0.2">
      <c r="A102" s="10" t="s">
        <v>47</v>
      </c>
      <c r="B102" s="6">
        <v>1000</v>
      </c>
      <c r="C102" s="6">
        <v>373.25</v>
      </c>
      <c r="D102" s="6">
        <f t="shared" si="4"/>
        <v>4000</v>
      </c>
      <c r="E102" s="6">
        <v>5000</v>
      </c>
    </row>
    <row r="103" spans="1:5" ht="12.75" x14ac:dyDescent="0.2">
      <c r="A103" s="10" t="s">
        <v>48</v>
      </c>
      <c r="B103" s="6">
        <v>0</v>
      </c>
      <c r="C103" s="6">
        <v>981.76</v>
      </c>
      <c r="D103" s="6">
        <f t="shared" si="4"/>
        <v>0</v>
      </c>
      <c r="E103" s="6">
        <v>0</v>
      </c>
    </row>
    <row r="104" spans="1:5" ht="12.75" x14ac:dyDescent="0.2">
      <c r="A104" s="10" t="s">
        <v>49</v>
      </c>
      <c r="B104" s="6">
        <v>0</v>
      </c>
      <c r="C104" s="6"/>
      <c r="D104" s="6">
        <f t="shared" si="4"/>
        <v>0</v>
      </c>
      <c r="E104" s="6">
        <v>0</v>
      </c>
    </row>
    <row r="105" spans="1:5" ht="12.75" x14ac:dyDescent="0.2">
      <c r="A105" s="10" t="s">
        <v>50</v>
      </c>
      <c r="B105" s="6">
        <v>8700</v>
      </c>
      <c r="C105" s="6">
        <v>6000</v>
      </c>
      <c r="D105" s="6">
        <f t="shared" si="4"/>
        <v>1300</v>
      </c>
      <c r="E105" s="6">
        <v>10000</v>
      </c>
    </row>
    <row r="106" spans="1:5" ht="12.75" x14ac:dyDescent="0.2">
      <c r="A106" s="10" t="s">
        <v>51</v>
      </c>
      <c r="B106" s="6">
        <v>6600</v>
      </c>
      <c r="C106" s="6">
        <v>1035.08</v>
      </c>
      <c r="D106" s="6">
        <f t="shared" si="4"/>
        <v>2400</v>
      </c>
      <c r="E106" s="6">
        <v>9000</v>
      </c>
    </row>
    <row r="107" spans="1:5" ht="12.75" x14ac:dyDescent="0.2">
      <c r="A107" s="10" t="s">
        <v>52</v>
      </c>
      <c r="B107" s="6">
        <v>7800</v>
      </c>
      <c r="C107" s="6">
        <v>7918</v>
      </c>
      <c r="D107" s="6">
        <f t="shared" si="4"/>
        <v>1200</v>
      </c>
      <c r="E107" s="6">
        <v>9000</v>
      </c>
    </row>
    <row r="108" spans="1:5" ht="25.5" x14ac:dyDescent="0.2">
      <c r="A108" s="10" t="s">
        <v>53</v>
      </c>
      <c r="B108" s="6">
        <v>2000</v>
      </c>
      <c r="C108" s="6">
        <v>1923</v>
      </c>
      <c r="D108" s="6">
        <f t="shared" si="4"/>
        <v>0</v>
      </c>
      <c r="E108" s="6">
        <v>2000</v>
      </c>
    </row>
    <row r="109" spans="1:5" ht="12.75" x14ac:dyDescent="0.2">
      <c r="A109" s="10" t="s">
        <v>117</v>
      </c>
      <c r="B109" s="6">
        <v>500</v>
      </c>
      <c r="C109" s="6">
        <v>250</v>
      </c>
      <c r="D109" s="6">
        <f t="shared" si="4"/>
        <v>1500</v>
      </c>
      <c r="E109" s="6">
        <v>2000</v>
      </c>
    </row>
    <row r="110" spans="1:5" ht="12.75" x14ac:dyDescent="0.2">
      <c r="A110" s="10" t="s">
        <v>69</v>
      </c>
      <c r="B110" s="6">
        <v>12000</v>
      </c>
      <c r="C110" s="6">
        <v>9130.25</v>
      </c>
      <c r="D110" s="6">
        <f t="shared" si="4"/>
        <v>0</v>
      </c>
      <c r="E110" s="6">
        <v>12000</v>
      </c>
    </row>
    <row r="111" spans="1:5" ht="12.75" x14ac:dyDescent="0.2">
      <c r="A111" s="10" t="s">
        <v>54</v>
      </c>
      <c r="B111" s="6">
        <v>0</v>
      </c>
      <c r="C111" s="6"/>
      <c r="D111" s="6">
        <f t="shared" si="4"/>
        <v>0</v>
      </c>
      <c r="E111" s="6">
        <v>0</v>
      </c>
    </row>
    <row r="112" spans="1:5" ht="25.5" x14ac:dyDescent="0.2">
      <c r="A112" s="10" t="s">
        <v>55</v>
      </c>
      <c r="B112" s="6">
        <v>0</v>
      </c>
      <c r="C112" s="110"/>
      <c r="D112" s="6">
        <f t="shared" si="4"/>
        <v>0</v>
      </c>
      <c r="E112" s="6">
        <v>0</v>
      </c>
    </row>
    <row r="113" spans="1:5" ht="12.75" x14ac:dyDescent="0.2">
      <c r="A113" s="10" t="s">
        <v>122</v>
      </c>
      <c r="B113" s="6">
        <v>0</v>
      </c>
      <c r="C113" s="6">
        <v>1142.82</v>
      </c>
      <c r="D113" s="6">
        <f t="shared" si="4"/>
        <v>0</v>
      </c>
      <c r="E113" s="6">
        <v>0</v>
      </c>
    </row>
    <row r="114" spans="1:5" ht="12.75" x14ac:dyDescent="0.2">
      <c r="A114" s="10" t="s">
        <v>123</v>
      </c>
      <c r="B114" s="6">
        <v>0</v>
      </c>
      <c r="C114" s="6">
        <v>33.18</v>
      </c>
      <c r="D114" s="6">
        <f t="shared" si="4"/>
        <v>0</v>
      </c>
      <c r="E114" s="6">
        <v>0</v>
      </c>
    </row>
    <row r="115" spans="1:5" ht="12.75" x14ac:dyDescent="0.2">
      <c r="A115" s="10" t="s">
        <v>124</v>
      </c>
      <c r="B115" s="6">
        <v>5000</v>
      </c>
      <c r="C115" s="6">
        <v>1176.51</v>
      </c>
      <c r="D115" s="6">
        <f t="shared" si="4"/>
        <v>0</v>
      </c>
      <c r="E115" s="6">
        <v>5000</v>
      </c>
    </row>
    <row r="116" spans="1:5" ht="12.75" x14ac:dyDescent="0.2">
      <c r="A116" s="18" t="s">
        <v>62</v>
      </c>
      <c r="B116" s="19">
        <f>SUM(B117:B121)</f>
        <v>13000</v>
      </c>
      <c r="C116" s="104">
        <f>SUM(C117:C121)</f>
        <v>3621.15</v>
      </c>
      <c r="D116" s="19">
        <f t="shared" si="4"/>
        <v>14000</v>
      </c>
      <c r="E116" s="19">
        <f>SUM(E117:E121)</f>
        <v>27000</v>
      </c>
    </row>
    <row r="117" spans="1:5" ht="12.75" x14ac:dyDescent="0.2">
      <c r="A117" s="10" t="s">
        <v>63</v>
      </c>
      <c r="B117" s="6">
        <v>2000</v>
      </c>
      <c r="C117" s="6">
        <v>1353.75</v>
      </c>
      <c r="D117" s="6">
        <f t="shared" si="4"/>
        <v>2000</v>
      </c>
      <c r="E117" s="6">
        <v>4000</v>
      </c>
    </row>
    <row r="118" spans="1:5" ht="12.75" x14ac:dyDescent="0.2">
      <c r="A118" s="10" t="s">
        <v>64</v>
      </c>
      <c r="B118" s="6">
        <v>5000</v>
      </c>
      <c r="C118" s="6">
        <v>0</v>
      </c>
      <c r="D118" s="6">
        <f t="shared" si="4"/>
        <v>0</v>
      </c>
      <c r="E118" s="6">
        <v>5000</v>
      </c>
    </row>
    <row r="119" spans="1:5" ht="12.75" x14ac:dyDescent="0.2">
      <c r="A119" s="10" t="s">
        <v>65</v>
      </c>
      <c r="B119" s="6">
        <v>1000</v>
      </c>
      <c r="C119" s="6">
        <v>0</v>
      </c>
      <c r="D119" s="6">
        <f t="shared" si="4"/>
        <v>2000</v>
      </c>
      <c r="E119" s="6">
        <v>3000</v>
      </c>
    </row>
    <row r="120" spans="1:5" ht="12.75" x14ac:dyDescent="0.2">
      <c r="A120" s="10" t="s">
        <v>118</v>
      </c>
      <c r="B120" s="6">
        <v>1000</v>
      </c>
      <c r="C120" s="6">
        <v>2267.4</v>
      </c>
      <c r="D120" s="6">
        <f t="shared" si="4"/>
        <v>4000</v>
      </c>
      <c r="E120" s="6">
        <v>5000</v>
      </c>
    </row>
    <row r="121" spans="1:5" ht="12.75" x14ac:dyDescent="0.2">
      <c r="A121" s="10" t="s">
        <v>66</v>
      </c>
      <c r="B121" s="6">
        <v>4000</v>
      </c>
      <c r="C121" s="6">
        <v>0</v>
      </c>
      <c r="D121" s="6">
        <f t="shared" si="4"/>
        <v>6000</v>
      </c>
      <c r="E121" s="6">
        <v>10000</v>
      </c>
    </row>
  </sheetData>
  <pageMargins left="0.75" right="0.75" top="1" bottom="1" header="0.5" footer="0.5"/>
  <pageSetup paperSize="9" scale="70" orientation="landscape" horizontalDpi="300" verticalDpi="300" r:id="rId1"/>
  <rowBreaks count="3" manualBreakCount="3">
    <brk id="32" max="4" man="1"/>
    <brk id="60" max="4" man="1"/>
    <brk id="7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Rashodi prema funkcijskoj </vt:lpstr>
      <vt:lpstr>Ekonomska klasif.</vt:lpstr>
      <vt:lpstr>Izvor financiranja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</dc:title>
  <dc:creator>Pravna Služba</dc:creator>
  <cp:lastModifiedBy>racunovodstvo@domragusa.hr</cp:lastModifiedBy>
  <cp:lastPrinted>2025-06-03T10:31:43Z</cp:lastPrinted>
  <dcterms:created xsi:type="dcterms:W3CDTF">2025-05-27T10:02:02Z</dcterms:created>
  <dcterms:modified xsi:type="dcterms:W3CDTF">2026-02-12T11:19:44Z</dcterms:modified>
</cp:coreProperties>
</file>