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AFD6EA3F-FF38-4311-A995-7AD8AC3F9334}" xr6:coauthVersionLast="47" xr6:coauthVersionMax="47" xr10:uidLastSave="{00000000-0000-0000-0000-000000000000}"/>
  <bookViews>
    <workbookView xWindow="-120" yWindow="-120" windowWidth="29040" windowHeight="15720" firstSheet="1" xr2:uid="{00000000-000D-0000-FFFF-FFFF00000000}"/>
  </bookViews>
  <sheets>
    <sheet name="Naslovna" sheetId="6" r:id="rId1"/>
    <sheet name="Opći dio" sheetId="3" r:id="rId2"/>
    <sheet name="Ekonomska klasifikacija" sheetId="1" r:id="rId3"/>
    <sheet name="Prihodi i rashodi -izvori fin." sheetId="4" r:id="rId4"/>
    <sheet name="Ek. i prog. klasifikacija" sheetId="5" r:id="rId5"/>
    <sheet name="Fukcijska klasifikacija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1" l="1"/>
  <c r="F7" i="1"/>
  <c r="G7" i="1"/>
  <c r="G44" i="1"/>
  <c r="G49" i="1"/>
  <c r="G28" i="1"/>
  <c r="G22" i="4"/>
  <c r="G6" i="4"/>
  <c r="G49" i="5"/>
  <c r="G39" i="5"/>
  <c r="E74" i="1"/>
  <c r="E34" i="1"/>
  <c r="J112" i="5"/>
  <c r="J111" i="5"/>
  <c r="I111" i="5"/>
  <c r="I110" i="5"/>
  <c r="H111" i="5"/>
  <c r="G111" i="5"/>
  <c r="G103" i="5"/>
  <c r="J104" i="5"/>
  <c r="I103" i="5"/>
  <c r="H103" i="5"/>
  <c r="J102" i="5"/>
  <c r="J101" i="5"/>
  <c r="J100" i="5"/>
  <c r="I99" i="5"/>
  <c r="H99" i="5"/>
  <c r="G99" i="5"/>
  <c r="G98" i="5" s="1"/>
  <c r="G29" i="5"/>
  <c r="G32" i="5"/>
  <c r="J21" i="5"/>
  <c r="J23" i="5"/>
  <c r="J25" i="5"/>
  <c r="J26" i="5"/>
  <c r="J37" i="5"/>
  <c r="J34" i="5"/>
  <c r="I20" i="5"/>
  <c r="I22" i="5"/>
  <c r="I24" i="5"/>
  <c r="H24" i="5"/>
  <c r="H22" i="5"/>
  <c r="H20" i="5"/>
  <c r="G24" i="5"/>
  <c r="G22" i="5"/>
  <c r="G20" i="5"/>
  <c r="G19" i="5" s="1"/>
  <c r="G28" i="5" l="1"/>
  <c r="G97" i="5"/>
  <c r="H19" i="5"/>
  <c r="H98" i="5"/>
  <c r="H97" i="5" s="1"/>
  <c r="I98" i="5"/>
  <c r="I19" i="5"/>
  <c r="J24" i="5"/>
  <c r="J22" i="5"/>
  <c r="J103" i="5"/>
  <c r="I97" i="5"/>
  <c r="J99" i="5"/>
  <c r="J20" i="5"/>
  <c r="J98" i="5" l="1"/>
  <c r="J97" i="5"/>
  <c r="J19" i="5"/>
  <c r="C32" i="4"/>
  <c r="C40" i="4"/>
  <c r="C16" i="4"/>
  <c r="C41" i="4" l="1"/>
  <c r="G24" i="1"/>
  <c r="F24" i="1"/>
  <c r="E23" i="1"/>
  <c r="D23" i="1"/>
  <c r="C23" i="1"/>
  <c r="B23" i="1"/>
  <c r="G23" i="1" l="1"/>
  <c r="F23" i="1"/>
  <c r="C18" i="1" l="1"/>
  <c r="J53" i="5" l="1"/>
  <c r="I56" i="5"/>
  <c r="F71" i="1"/>
  <c r="C71" i="1"/>
  <c r="B61" i="1"/>
  <c r="C26" i="1"/>
  <c r="C21" i="1"/>
  <c r="C20" i="1" s="1"/>
  <c r="G71" i="1" l="1"/>
  <c r="C79" i="1"/>
  <c r="C66" i="1"/>
  <c r="C34" i="1"/>
  <c r="C32" i="1"/>
  <c r="C25" i="1"/>
  <c r="C17" i="1"/>
  <c r="C15" i="1"/>
  <c r="C14" i="1" s="1"/>
  <c r="C11" i="1"/>
  <c r="C9" i="1"/>
  <c r="C8" i="1" s="1"/>
  <c r="C7" i="1" s="1"/>
  <c r="C28" i="1" s="1"/>
  <c r="B8" i="7"/>
  <c r="B7" i="7" s="1"/>
  <c r="B6" i="7" s="1"/>
  <c r="C69" i="1" l="1"/>
  <c r="C68" i="1" s="1"/>
  <c r="C36" i="1"/>
  <c r="C31" i="1" s="1"/>
  <c r="C61" i="1"/>
  <c r="C40" i="1"/>
  <c r="C74" i="1"/>
  <c r="C73" i="1" s="1"/>
  <c r="C72" i="1" s="1"/>
  <c r="C51" i="1"/>
  <c r="C44" i="1"/>
  <c r="G19" i="3" l="1"/>
  <c r="G15" i="3"/>
  <c r="G17" i="3" s="1"/>
  <c r="C39" i="1"/>
  <c r="C30" i="1" s="1"/>
  <c r="C81" i="1" s="1"/>
  <c r="G18" i="3" l="1"/>
  <c r="G20" i="3" s="1"/>
  <c r="G21" i="3" s="1"/>
  <c r="H92" i="5"/>
  <c r="I92" i="5"/>
  <c r="G92" i="5"/>
  <c r="J93" i="5"/>
  <c r="J41" i="5"/>
  <c r="G56" i="5" l="1"/>
  <c r="H56" i="5"/>
  <c r="J58" i="5"/>
  <c r="C12" i="4"/>
  <c r="G119" i="5" l="1"/>
  <c r="G118" i="5" s="1"/>
  <c r="G117" i="5" s="1"/>
  <c r="G116" i="5" s="1"/>
  <c r="G108" i="5"/>
  <c r="G95" i="5"/>
  <c r="G94" i="5" s="1"/>
  <c r="G90" i="5"/>
  <c r="G89" i="5" s="1"/>
  <c r="G83" i="5"/>
  <c r="G82" i="5" s="1"/>
  <c r="G79" i="5"/>
  <c r="G77" i="5"/>
  <c r="G73" i="5"/>
  <c r="G71" i="5"/>
  <c r="G69" i="5"/>
  <c r="G63" i="5"/>
  <c r="G62" i="5" s="1"/>
  <c r="G61" i="5" s="1"/>
  <c r="G60" i="5" s="1"/>
  <c r="G59" i="5" s="1"/>
  <c r="G55" i="5"/>
  <c r="G18" i="5" s="1"/>
  <c r="G17" i="5" s="1"/>
  <c r="B41" i="4"/>
  <c r="B11" i="1"/>
  <c r="D41" i="4"/>
  <c r="B12" i="4"/>
  <c r="G10" i="4"/>
  <c r="F10" i="4"/>
  <c r="B74" i="1"/>
  <c r="D69" i="1"/>
  <c r="E69" i="1"/>
  <c r="J109" i="5"/>
  <c r="I108" i="5"/>
  <c r="I107" i="5" s="1"/>
  <c r="H108" i="5"/>
  <c r="G115" i="5" l="1"/>
  <c r="G114" i="5" s="1"/>
  <c r="C28" i="4"/>
  <c r="G107" i="5"/>
  <c r="G106" i="5" s="1"/>
  <c r="G88" i="5"/>
  <c r="G87" i="5" s="1"/>
  <c r="G76" i="5"/>
  <c r="G68" i="5"/>
  <c r="G78" i="1"/>
  <c r="F78" i="1"/>
  <c r="G62" i="1"/>
  <c r="F62" i="1"/>
  <c r="J108" i="5"/>
  <c r="I49" i="5"/>
  <c r="J50" i="5"/>
  <c r="H49" i="5"/>
  <c r="J38" i="5"/>
  <c r="I32" i="5"/>
  <c r="H32" i="5"/>
  <c r="G38" i="4"/>
  <c r="G34" i="4"/>
  <c r="G30" i="4"/>
  <c r="G26" i="4"/>
  <c r="G18" i="4"/>
  <c r="G14" i="4"/>
  <c r="F38" i="4"/>
  <c r="F34" i="4"/>
  <c r="F30" i="4"/>
  <c r="F26" i="4"/>
  <c r="F22" i="4"/>
  <c r="F18" i="4"/>
  <c r="F14" i="4"/>
  <c r="F6" i="4"/>
  <c r="B40" i="4"/>
  <c r="B36" i="4"/>
  <c r="B32" i="4"/>
  <c r="B28" i="4"/>
  <c r="B24" i="4"/>
  <c r="B20" i="4"/>
  <c r="B16" i="4"/>
  <c r="B8" i="4"/>
  <c r="B42" i="4"/>
  <c r="E41" i="4"/>
  <c r="G76" i="1"/>
  <c r="F76" i="1"/>
  <c r="E38" i="1"/>
  <c r="D34" i="1"/>
  <c r="E32" i="1"/>
  <c r="D32" i="1"/>
  <c r="B36" i="1"/>
  <c r="B34" i="1"/>
  <c r="B32" i="1"/>
  <c r="B79" i="1"/>
  <c r="E79" i="1"/>
  <c r="E73" i="1" s="1"/>
  <c r="E72" i="1" s="1"/>
  <c r="D79" i="1"/>
  <c r="F77" i="1"/>
  <c r="B51" i="1"/>
  <c r="B69" i="1"/>
  <c r="B68" i="1" s="1"/>
  <c r="E68" i="1"/>
  <c r="D68" i="1"/>
  <c r="F67" i="1"/>
  <c r="E66" i="1"/>
  <c r="D66" i="1"/>
  <c r="F65" i="1"/>
  <c r="F64" i="1"/>
  <c r="F60" i="1"/>
  <c r="F59" i="1"/>
  <c r="F58" i="1"/>
  <c r="F57" i="1"/>
  <c r="F56" i="1"/>
  <c r="F55" i="1"/>
  <c r="F54" i="1"/>
  <c r="F53" i="1"/>
  <c r="F52" i="1"/>
  <c r="B44" i="1"/>
  <c r="F50" i="1"/>
  <c r="F49" i="1"/>
  <c r="F48" i="1"/>
  <c r="F47" i="1"/>
  <c r="F45" i="1"/>
  <c r="B40" i="1"/>
  <c r="F43" i="1"/>
  <c r="F41" i="1"/>
  <c r="C24" i="4" l="1"/>
  <c r="G105" i="5"/>
  <c r="G16" i="5" s="1"/>
  <c r="D61" i="1"/>
  <c r="G67" i="5"/>
  <c r="G66" i="5" s="1"/>
  <c r="D74" i="1"/>
  <c r="D73" i="1" s="1"/>
  <c r="F74" i="1"/>
  <c r="G86" i="5"/>
  <c r="G85" i="5" s="1"/>
  <c r="B43" i="4"/>
  <c r="G41" i="4"/>
  <c r="F41" i="4"/>
  <c r="E61" i="1"/>
  <c r="F61" i="1" s="1"/>
  <c r="F79" i="1"/>
  <c r="B73" i="1"/>
  <c r="B72" i="1" s="1"/>
  <c r="F68" i="1"/>
  <c r="B31" i="1"/>
  <c r="F34" i="1"/>
  <c r="G47" i="1"/>
  <c r="G42" i="1"/>
  <c r="G37" i="1"/>
  <c r="F33" i="1"/>
  <c r="G63" i="1"/>
  <c r="G46" i="1"/>
  <c r="G38" i="1"/>
  <c r="G65" i="1"/>
  <c r="G53" i="1"/>
  <c r="G66" i="1"/>
  <c r="G32" i="1"/>
  <c r="D36" i="1"/>
  <c r="D31" i="1" s="1"/>
  <c r="F75" i="1"/>
  <c r="F66" i="1"/>
  <c r="F46" i="1"/>
  <c r="F32" i="1"/>
  <c r="G64" i="1"/>
  <c r="G35" i="1"/>
  <c r="F42" i="1"/>
  <c r="G57" i="1"/>
  <c r="G34" i="1"/>
  <c r="F38" i="1"/>
  <c r="G80" i="1"/>
  <c r="G50" i="1"/>
  <c r="G33" i="1"/>
  <c r="F37" i="1"/>
  <c r="G79" i="1"/>
  <c r="F80" i="1"/>
  <c r="G77" i="1"/>
  <c r="G45" i="1"/>
  <c r="F35" i="1"/>
  <c r="G54" i="1"/>
  <c r="G58" i="1"/>
  <c r="G75" i="1"/>
  <c r="G48" i="1"/>
  <c r="F63" i="1"/>
  <c r="G67" i="1"/>
  <c r="F70" i="1"/>
  <c r="G68" i="1"/>
  <c r="F69" i="1"/>
  <c r="G69" i="1"/>
  <c r="G70" i="1"/>
  <c r="G55" i="1"/>
  <c r="G59" i="1"/>
  <c r="G52" i="1"/>
  <c r="G60" i="1"/>
  <c r="G43" i="1"/>
  <c r="G41" i="1"/>
  <c r="E36" i="1"/>
  <c r="E31" i="1" s="1"/>
  <c r="D51" i="1"/>
  <c r="B39" i="1"/>
  <c r="E51" i="1"/>
  <c r="F51" i="1" s="1"/>
  <c r="D40" i="1"/>
  <c r="E44" i="1"/>
  <c r="F44" i="1" s="1"/>
  <c r="D44" i="1"/>
  <c r="E40" i="1"/>
  <c r="F40" i="1" s="1"/>
  <c r="G10" i="1"/>
  <c r="G12" i="1"/>
  <c r="G13" i="1"/>
  <c r="G16" i="1"/>
  <c r="G19" i="1"/>
  <c r="G22" i="1"/>
  <c r="G27" i="1"/>
  <c r="F10" i="1"/>
  <c r="F12" i="1"/>
  <c r="F13" i="1"/>
  <c r="F16" i="1"/>
  <c r="F19" i="1"/>
  <c r="F22" i="1"/>
  <c r="F27" i="1"/>
  <c r="D26" i="1"/>
  <c r="D25" i="1" s="1"/>
  <c r="E26" i="1"/>
  <c r="E25" i="1" s="1"/>
  <c r="D21" i="1"/>
  <c r="D20" i="1" s="1"/>
  <c r="E21" i="1"/>
  <c r="E20" i="1" s="1"/>
  <c r="D18" i="1"/>
  <c r="D17" i="1" s="1"/>
  <c r="E18" i="1"/>
  <c r="E17" i="1" s="1"/>
  <c r="D15" i="1"/>
  <c r="D14" i="1" s="1"/>
  <c r="E15" i="1"/>
  <c r="E14" i="1" s="1"/>
  <c r="D11" i="1"/>
  <c r="E11" i="1"/>
  <c r="D9" i="1"/>
  <c r="D8" i="1" s="1"/>
  <c r="E9" i="1"/>
  <c r="E8" i="1" s="1"/>
  <c r="F19" i="3" l="1"/>
  <c r="B30" i="1"/>
  <c r="B81" i="1" s="1"/>
  <c r="G65" i="5"/>
  <c r="G15" i="5" s="1"/>
  <c r="G14" i="5" s="1"/>
  <c r="C19" i="4"/>
  <c r="C42" i="4" s="1"/>
  <c r="C43" i="4" s="1"/>
  <c r="G17" i="1"/>
  <c r="I19" i="3"/>
  <c r="D72" i="1"/>
  <c r="H19" i="3" s="1"/>
  <c r="G74" i="1"/>
  <c r="F36" i="1"/>
  <c r="G36" i="1"/>
  <c r="G31" i="1"/>
  <c r="F31" i="1"/>
  <c r="G61" i="1"/>
  <c r="G51" i="1"/>
  <c r="G40" i="1"/>
  <c r="D39" i="1"/>
  <c r="D30" i="1" s="1"/>
  <c r="G14" i="1"/>
  <c r="E39" i="1"/>
  <c r="E30" i="1" s="1"/>
  <c r="G11" i="1"/>
  <c r="G26" i="1"/>
  <c r="G25" i="1"/>
  <c r="G15" i="1"/>
  <c r="G9" i="1"/>
  <c r="G21" i="1"/>
  <c r="G18" i="1"/>
  <c r="D7" i="1"/>
  <c r="B26" i="1"/>
  <c r="B21" i="1"/>
  <c r="B20" i="1" s="1"/>
  <c r="B18" i="1"/>
  <c r="B17" i="1" s="1"/>
  <c r="F17" i="1" s="1"/>
  <c r="B15" i="1"/>
  <c r="B14" i="1" s="1"/>
  <c r="F14" i="1" s="1"/>
  <c r="F11" i="1"/>
  <c r="B9" i="1"/>
  <c r="B8" i="1" s="1"/>
  <c r="D81" i="1" l="1"/>
  <c r="H18" i="3"/>
  <c r="H15" i="3"/>
  <c r="H17" i="3" s="1"/>
  <c r="G13" i="5"/>
  <c r="G12" i="5" s="1"/>
  <c r="C7" i="7" s="1"/>
  <c r="C6" i="7" s="1"/>
  <c r="K19" i="3"/>
  <c r="H20" i="3"/>
  <c r="F18" i="3"/>
  <c r="F20" i="3" s="1"/>
  <c r="D28" i="1"/>
  <c r="C20" i="4"/>
  <c r="F8" i="1"/>
  <c r="E12" i="4"/>
  <c r="F11" i="4"/>
  <c r="G11" i="4"/>
  <c r="I18" i="3"/>
  <c r="F73" i="1"/>
  <c r="G73" i="1"/>
  <c r="F72" i="1"/>
  <c r="J19" i="3" s="1"/>
  <c r="G72" i="1"/>
  <c r="F39" i="1"/>
  <c r="G39" i="1"/>
  <c r="F18" i="1"/>
  <c r="F21" i="1"/>
  <c r="E7" i="1"/>
  <c r="G8" i="1"/>
  <c r="G20" i="1"/>
  <c r="F20" i="1"/>
  <c r="B25" i="1"/>
  <c r="F25" i="1" s="1"/>
  <c r="F26" i="1"/>
  <c r="F15" i="1"/>
  <c r="F9" i="1"/>
  <c r="I15" i="3" l="1"/>
  <c r="J18" i="3"/>
  <c r="I20" i="3"/>
  <c r="K18" i="3"/>
  <c r="H21" i="3"/>
  <c r="G12" i="4"/>
  <c r="F12" i="4"/>
  <c r="E81" i="1"/>
  <c r="F81" i="1" s="1"/>
  <c r="F30" i="1"/>
  <c r="G30" i="1"/>
  <c r="E28" i="1"/>
  <c r="B7" i="1"/>
  <c r="K20" i="3" l="1"/>
  <c r="J20" i="3"/>
  <c r="K15" i="3"/>
  <c r="I17" i="3"/>
  <c r="B28" i="1"/>
  <c r="F28" i="1"/>
  <c r="F15" i="3"/>
  <c r="J15" i="3" s="1"/>
  <c r="G81" i="1"/>
  <c r="J30" i="5"/>
  <c r="J31" i="5"/>
  <c r="J33" i="5"/>
  <c r="J35" i="5"/>
  <c r="J36" i="5"/>
  <c r="J40" i="5"/>
  <c r="J42" i="5"/>
  <c r="J43" i="5"/>
  <c r="J44" i="5"/>
  <c r="J45" i="5"/>
  <c r="J46" i="5"/>
  <c r="J47" i="5"/>
  <c r="J48" i="5"/>
  <c r="J51" i="5"/>
  <c r="J52" i="5"/>
  <c r="J54" i="5"/>
  <c r="J57" i="5"/>
  <c r="J64" i="5"/>
  <c r="J70" i="5"/>
  <c r="J72" i="5"/>
  <c r="J74" i="5"/>
  <c r="J75" i="5"/>
  <c r="J78" i="5"/>
  <c r="J80" i="5"/>
  <c r="J81" i="5"/>
  <c r="J84" i="5"/>
  <c r="J91" i="5"/>
  <c r="J96" i="5"/>
  <c r="J113" i="5"/>
  <c r="J120" i="5"/>
  <c r="J121" i="5"/>
  <c r="K17" i="3" l="1"/>
  <c r="I21" i="3"/>
  <c r="F17" i="3"/>
  <c r="I119" i="5"/>
  <c r="H119" i="5"/>
  <c r="I83" i="5"/>
  <c r="H83" i="5"/>
  <c r="H82" i="5" s="1"/>
  <c r="I79" i="5"/>
  <c r="H79" i="5"/>
  <c r="I77" i="5"/>
  <c r="H77" i="5"/>
  <c r="I73" i="5"/>
  <c r="I71" i="5"/>
  <c r="I69" i="5"/>
  <c r="H73" i="5"/>
  <c r="H71" i="5"/>
  <c r="H69" i="5"/>
  <c r="D40" i="4"/>
  <c r="I90" i="5"/>
  <c r="I89" i="5" s="1"/>
  <c r="H90" i="5"/>
  <c r="H89" i="5" s="1"/>
  <c r="I95" i="5"/>
  <c r="H95" i="5"/>
  <c r="H94" i="5" s="1"/>
  <c r="J92" i="5" s="1"/>
  <c r="I63" i="5"/>
  <c r="H63" i="5"/>
  <c r="H62" i="5" s="1"/>
  <c r="H61" i="5" s="1"/>
  <c r="H60" i="5" s="1"/>
  <c r="H59" i="5" s="1"/>
  <c r="H55" i="5"/>
  <c r="I39" i="5"/>
  <c r="H39" i="5"/>
  <c r="I29" i="5"/>
  <c r="H29" i="5"/>
  <c r="J17" i="3" l="1"/>
  <c r="J21" i="3" s="1"/>
  <c r="F21" i="3"/>
  <c r="H107" i="5"/>
  <c r="J107" i="5" s="1"/>
  <c r="J71" i="5"/>
  <c r="J69" i="5"/>
  <c r="J79" i="5"/>
  <c r="J77" i="5"/>
  <c r="J39" i="5"/>
  <c r="J32" i="5"/>
  <c r="J90" i="5"/>
  <c r="J29" i="5"/>
  <c r="J73" i="5"/>
  <c r="J110" i="5"/>
  <c r="J119" i="5"/>
  <c r="J56" i="5"/>
  <c r="J49" i="5"/>
  <c r="I82" i="5"/>
  <c r="J82" i="5" s="1"/>
  <c r="J83" i="5"/>
  <c r="I62" i="5"/>
  <c r="J62" i="5" s="1"/>
  <c r="J63" i="5"/>
  <c r="I94" i="5"/>
  <c r="J94" i="5" s="1"/>
  <c r="J95" i="5"/>
  <c r="H118" i="5"/>
  <c r="H117" i="5" s="1"/>
  <c r="H116" i="5" s="1"/>
  <c r="H115" i="5" s="1"/>
  <c r="H114" i="5" s="1"/>
  <c r="I118" i="5"/>
  <c r="D28" i="4"/>
  <c r="H68" i="5"/>
  <c r="I68" i="5"/>
  <c r="I76" i="5"/>
  <c r="H76" i="5"/>
  <c r="H88" i="5"/>
  <c r="H87" i="5" s="1"/>
  <c r="I28" i="5"/>
  <c r="H28" i="5"/>
  <c r="I55" i="5"/>
  <c r="J55" i="5" s="1"/>
  <c r="H18" i="5" l="1"/>
  <c r="H17" i="5" s="1"/>
  <c r="I18" i="5"/>
  <c r="I17" i="5" s="1"/>
  <c r="J28" i="5"/>
  <c r="D16" i="4"/>
  <c r="D32" i="4"/>
  <c r="H106" i="5"/>
  <c r="I88" i="5"/>
  <c r="I87" i="5" s="1"/>
  <c r="I61" i="5"/>
  <c r="J61" i="5" s="1"/>
  <c r="J76" i="5"/>
  <c r="I106" i="5"/>
  <c r="I105" i="5" s="1"/>
  <c r="I117" i="5"/>
  <c r="J117" i="5" s="1"/>
  <c r="J118" i="5"/>
  <c r="J68" i="5"/>
  <c r="J89" i="5"/>
  <c r="I67" i="5"/>
  <c r="H67" i="5"/>
  <c r="H66" i="5" s="1"/>
  <c r="J27" i="5"/>
  <c r="I16" i="5" l="1"/>
  <c r="D24" i="4"/>
  <c r="H105" i="5"/>
  <c r="H16" i="5"/>
  <c r="J18" i="5"/>
  <c r="D8" i="4"/>
  <c r="H86" i="5"/>
  <c r="J105" i="5"/>
  <c r="D36" i="4"/>
  <c r="H65" i="5"/>
  <c r="H15" i="5" s="1"/>
  <c r="H14" i="5" s="1"/>
  <c r="D19" i="4"/>
  <c r="D20" i="4" s="1"/>
  <c r="J87" i="5"/>
  <c r="I116" i="5"/>
  <c r="J116" i="5" s="1"/>
  <c r="J106" i="5"/>
  <c r="J88" i="5"/>
  <c r="I60" i="5"/>
  <c r="J60" i="5" s="1"/>
  <c r="J67" i="5"/>
  <c r="I66" i="5"/>
  <c r="J17" i="5"/>
  <c r="H85" i="5" l="1"/>
  <c r="G7" i="4"/>
  <c r="F27" i="4"/>
  <c r="E28" i="4"/>
  <c r="G27" i="4"/>
  <c r="J66" i="5"/>
  <c r="E19" i="4"/>
  <c r="D42" i="4"/>
  <c r="D43" i="4" s="1"/>
  <c r="I59" i="5"/>
  <c r="J59" i="5" s="1"/>
  <c r="I115" i="5"/>
  <c r="J115" i="5" s="1"/>
  <c r="I65" i="5"/>
  <c r="J65" i="5" s="1"/>
  <c r="J16" i="5"/>
  <c r="H13" i="5" l="1"/>
  <c r="H12" i="5" s="1"/>
  <c r="D8" i="7" s="1"/>
  <c r="D7" i="7" s="1"/>
  <c r="D6" i="7" s="1"/>
  <c r="E8" i="4"/>
  <c r="F8" i="4" s="1"/>
  <c r="F7" i="4"/>
  <c r="G23" i="4"/>
  <c r="F23" i="4"/>
  <c r="E24" i="4"/>
  <c r="F28" i="4"/>
  <c r="G28" i="4"/>
  <c r="F35" i="4"/>
  <c r="E36" i="4"/>
  <c r="G35" i="4"/>
  <c r="G39" i="4"/>
  <c r="F39" i="4"/>
  <c r="E40" i="4"/>
  <c r="F19" i="4"/>
  <c r="G19" i="4"/>
  <c r="E20" i="4"/>
  <c r="G15" i="4"/>
  <c r="F15" i="4"/>
  <c r="E16" i="4"/>
  <c r="I114" i="5"/>
  <c r="J114" i="5" s="1"/>
  <c r="I15" i="5"/>
  <c r="I14" i="5" s="1"/>
  <c r="J15" i="5" l="1"/>
  <c r="G8" i="4"/>
  <c r="F20" i="4"/>
  <c r="G20" i="4"/>
  <c r="G40" i="4"/>
  <c r="F40" i="4"/>
  <c r="F24" i="4"/>
  <c r="G24" i="4"/>
  <c r="G36" i="4"/>
  <c r="F36" i="4"/>
  <c r="F16" i="4"/>
  <c r="G16" i="4"/>
  <c r="G31" i="4" l="1"/>
  <c r="F31" i="4"/>
  <c r="E32" i="4"/>
  <c r="E42" i="4"/>
  <c r="G42" i="4" l="1"/>
  <c r="E43" i="4"/>
  <c r="F42" i="4"/>
  <c r="F32" i="4"/>
  <c r="G32" i="4"/>
  <c r="G43" i="4" l="1"/>
  <c r="F43" i="4"/>
  <c r="I86" i="5"/>
  <c r="I85" i="5" s="1"/>
  <c r="J86" i="5" l="1"/>
  <c r="J85" i="5" l="1"/>
  <c r="J14" i="5" l="1"/>
  <c r="I13" i="5"/>
  <c r="J13" i="5" l="1"/>
  <c r="I12" i="5"/>
  <c r="J12" i="5" l="1"/>
  <c r="E8" i="7" l="1"/>
  <c r="E7" i="7" l="1"/>
  <c r="G8" i="7"/>
  <c r="F8" i="7"/>
  <c r="E6" i="7" l="1"/>
  <c r="G7" i="7"/>
  <c r="F7" i="7"/>
  <c r="F6" i="7" l="1"/>
  <c r="G6" i="7"/>
</calcChain>
</file>

<file path=xl/sharedStrings.xml><?xml version="1.0" encoding="utf-8"?>
<sst xmlns="http://schemas.openxmlformats.org/spreadsheetml/2006/main" count="347" uniqueCount="252">
  <si>
    <t>A. RAČUN PRIHODA I RASHODA</t>
  </si>
  <si>
    <t>6 Prihodi poslovanja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</si>
  <si>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</si>
  <si>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</si>
  <si>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</si>
  <si>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</si>
  <si>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</si>
  <si>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</si>
  <si>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</si>
  <si>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</si>
  <si>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</si>
  <si>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</si>
  <si>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</si>
  <si>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</si>
  <si>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</si>
  <si>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SVEUKUPNO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</si>
  <si>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</si>
  <si>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</si>
  <si>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</si>
  <si>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</si>
  <si>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</si>
  <si>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</si>
  <si>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</si>
  <si>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</si>
  <si>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</si>
  <si>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</si>
  <si>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</si>
  <si>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</si>
  <si>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</si>
  <si>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</si>
  <si>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</si>
  <si>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</si>
  <si>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</si>
  <si>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</si>
  <si>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</si>
  <si>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</si>
  <si>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</si>
  <si>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</si>
  <si>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</si>
  <si>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</si>
  <si>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</si>
  <si>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</si>
  <si>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</si>
  <si>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</si>
  <si>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</si>
  <si>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</si>
  <si>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3294 Članarine i norme</t>
  </si>
  <si>
    <t>3295 Pristojbe i naknade</t>
  </si>
  <si>
    <t>3296 Troškovi sudskih postupaka</t>
  </si>
  <si>
    <t>3299 Ostali nespomenuti rashodi poslovanja</t>
  </si>
  <si>
    <t>34 Financijski rashodi</t>
  </si>
  <si>
    <t>343 Ostali financijski rashodi</t>
  </si>
  <si>
    <t>3431 Bankarske usluge i usluge platnog prometa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</si>
  <si>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</si>
  <si>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</si>
  <si>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</si>
  <si>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</si>
  <si>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SVEUKUPNO RASHODI</t>
  </si>
  <si>
    <t>67 Prihodi iz nadležnog proračuna i od HZZO-a temeljem ugovornih obveza</t>
  </si>
  <si>
    <t>6711 Prihodi iz nadležnog proračuna za financiranje rashoda poslovanja</t>
  </si>
  <si>
    <t>671 Prihodi iz nadležnog proračuna za financiranje redovne djelatnosti proračunskih korisnika</t>
  </si>
  <si>
    <t>RASHODI UKUPNO</t>
  </si>
  <si>
    <t>3235 zakupnine i najamnine</t>
  </si>
  <si>
    <t>3</t>
  </si>
  <si>
    <t>Rashodi poslovanja</t>
  </si>
  <si>
    <t>32</t>
  </si>
  <si>
    <t>Materijalni rashodi</t>
  </si>
  <si>
    <t>321</t>
  </si>
  <si>
    <t>Naknade troškova zaposlenima</t>
  </si>
  <si>
    <t>3211</t>
  </si>
  <si>
    <t>322</t>
  </si>
  <si>
    <t>Rashodi za materijal i energiju</t>
  </si>
  <si>
    <t>3221</t>
  </si>
  <si>
    <t>3223</t>
  </si>
  <si>
    <t>3225</t>
  </si>
  <si>
    <t>323</t>
  </si>
  <si>
    <t>Rashodi za usluge</t>
  </si>
  <si>
    <t>3231</t>
  </si>
  <si>
    <t>3234</t>
  </si>
  <si>
    <t>3235</t>
  </si>
  <si>
    <t>3236</t>
  </si>
  <si>
    <t>3237</t>
  </si>
  <si>
    <t>3238</t>
  </si>
  <si>
    <t>3239</t>
  </si>
  <si>
    <t>329</t>
  </si>
  <si>
    <t>Ostali nespomenuti rashodi poslovanja</t>
  </si>
  <si>
    <t>3294</t>
  </si>
  <si>
    <t>3299</t>
  </si>
  <si>
    <t>34</t>
  </si>
  <si>
    <t>Financijski rashodi</t>
  </si>
  <si>
    <t>343</t>
  </si>
  <si>
    <t>Ostali financijski rashodi</t>
  </si>
  <si>
    <t>3431</t>
  </si>
  <si>
    <t>37</t>
  </si>
  <si>
    <t>Naknade građanima i kućanstvima na temelju osiguranja i druge naknade</t>
  </si>
  <si>
    <t>372</t>
  </si>
  <si>
    <t>Ostale naknade građanima i kućanstvima iz proračuna</t>
  </si>
  <si>
    <t>Postrojenja i oprema</t>
  </si>
  <si>
    <t>Opći prihodi i primici</t>
  </si>
  <si>
    <t>Rashodi za zaposlene</t>
  </si>
  <si>
    <t>Ostali rashodi za zaposlene</t>
  </si>
  <si>
    <t>Doprinosi na plaće</t>
  </si>
  <si>
    <t>Izvor  31</t>
  </si>
  <si>
    <t>Razdjel 8</t>
  </si>
  <si>
    <t>Upravni odjel za obrazovanje, šport, socijalnu skrb i civilno društvo</t>
  </si>
  <si>
    <t>Potpore za decentralizirane izdatke</t>
  </si>
  <si>
    <t>Račun</t>
  </si>
  <si>
    <t>Index (4/3)</t>
  </si>
  <si>
    <t>Vrsta rashoda/ izdataka</t>
  </si>
  <si>
    <t>Energija</t>
  </si>
  <si>
    <t>Službena putovanja</t>
  </si>
  <si>
    <t>Reprezentacija</t>
  </si>
  <si>
    <t>Aktivnost A18054003</t>
  </si>
  <si>
    <t>TEKUĆE I INVESTICIJSKO ODRŽAVANJE - MINIMALNI FINANCIJSKI STANDARD</t>
  </si>
  <si>
    <t>Usluge tekućeg i investicijskog održavanja</t>
  </si>
  <si>
    <t>18055 DECENTRALIZIRANE FUNKCIJE - IZNAD MINIMALNOG FINANCIJSKOG STANDARDA</t>
  </si>
  <si>
    <t>Aktivnost A18055002</t>
  </si>
  <si>
    <t>OSTALI PROJEKTI U OSNOVNOM ŠKOLSTVU</t>
  </si>
  <si>
    <t>Izvor  11</t>
  </si>
  <si>
    <t>Komunalne usluge</t>
  </si>
  <si>
    <t>Materijal i sirovine</t>
  </si>
  <si>
    <t>Plaće (bruto)</t>
  </si>
  <si>
    <t>Plaće za redovan rad</t>
  </si>
  <si>
    <t>Doprinosi za obvezno osiguranje u slučaju nezaposlenosti</t>
  </si>
  <si>
    <t>Zatezne kamate</t>
  </si>
  <si>
    <t>ŠKOLSKA OPREMA</t>
  </si>
  <si>
    <t>Aktivnost A18054004</t>
  </si>
  <si>
    <t>REDOVNA DJELATNOST OSNOVNOG OBRAZOVANJA</t>
  </si>
  <si>
    <t>Izvor  49</t>
  </si>
  <si>
    <t>Pomoći iz državnog proračuna za plaće te ostale rashode za zaposlene</t>
  </si>
  <si>
    <t>Izvor  25</t>
  </si>
  <si>
    <t>Vlastiti prihodi proračunskih korisnika</t>
  </si>
  <si>
    <t>Troškovi sudskih postupaka</t>
  </si>
  <si>
    <t>Uredska oprema i namještaj</t>
  </si>
  <si>
    <t>Oprema za održavanje i zaštitu</t>
  </si>
  <si>
    <t>Rashodi za nabavu nefinancijske imovine</t>
  </si>
  <si>
    <t>Naknade za prijevoz, za rad na terenu i odvojeni život</t>
  </si>
  <si>
    <t>Materijal i dijelovi za tekuće i investicijsko održavanje</t>
  </si>
  <si>
    <t>Ostale usluge</t>
  </si>
  <si>
    <t>Intelektualne i osobne usluge</t>
  </si>
  <si>
    <t>Izvor  55</t>
  </si>
  <si>
    <t>Donacije i ostali namjenski prihodi proračunskih korisnika</t>
  </si>
  <si>
    <t xml:space="preserve">Izvršenje rashoda i izdataka po ekonomskoj i programskoj klasifikaciji i izvorima financiranja </t>
  </si>
  <si>
    <t>Zdravstvene i veterinarske usluge</t>
  </si>
  <si>
    <t>Naknade građanima i kućanstvima u naravi</t>
  </si>
  <si>
    <t>Usluge telefona, pošte i prijevoza</t>
  </si>
  <si>
    <t>18057 KAPITALNO ULAGANJE U ŠKOLSTVO - IZNAD MINIMALNOG FINANCIJSKOG STANDARDA</t>
  </si>
  <si>
    <t>Aktivnost A18057001</t>
  </si>
  <si>
    <t>Konto</t>
  </si>
  <si>
    <t>Brojčana oznaka i naziv izvora financiranja</t>
  </si>
  <si>
    <t>Prihodi</t>
  </si>
  <si>
    <t>Rashodi</t>
  </si>
  <si>
    <t>Razlika</t>
  </si>
  <si>
    <t>Izvor 31 - Potpore za decentralizirane izdatke</t>
  </si>
  <si>
    <t>Izvor 49 - Pomoći iz državnog proračuna za plaće te ostale rashode za zaposlene</t>
  </si>
  <si>
    <t>Izvor 25 - Vlastiti prihodi proračunskih korisnika</t>
  </si>
  <si>
    <t>Izvor 29 - Višak/manjak prihoda proračunskih korisnika</t>
  </si>
  <si>
    <t>Izvor 55 - Donacije i ostali namjenski prihodi proračunskih korisnika</t>
  </si>
  <si>
    <t>Izvor 44 - EU fondovi - pomoći</t>
  </si>
  <si>
    <t>Izvor 42 - Namjenske tekuće pomoći</t>
  </si>
  <si>
    <t>Izvor 11 - Opći prihodi i primici</t>
  </si>
  <si>
    <t>UKUPNO PRIHODI</t>
  </si>
  <si>
    <t>UKUPNO RASHODI</t>
  </si>
  <si>
    <t>PRENESENI VIŠAK PRIHODA</t>
  </si>
  <si>
    <t>Usluge promidžbe i informiranja</t>
  </si>
  <si>
    <t>Uredski materijal i ostali materijalni rashodi</t>
  </si>
  <si>
    <t>Sitni inventar i autogume</t>
  </si>
  <si>
    <t>Računalne usluge</t>
  </si>
  <si>
    <t>Članarine i norme</t>
  </si>
  <si>
    <t>Bankarske usluge i usluge platnog prometa</t>
  </si>
  <si>
    <t>Doprinosi za obvezno zdravstveno osiguranje</t>
  </si>
  <si>
    <t>Rashodi za nabavu i proizvedene dugotrajne imovine</t>
  </si>
  <si>
    <t>Pristojbe i naknade</t>
  </si>
  <si>
    <t>633 Pomoći proraćunu iz drugih proračuna i izvanproračunskim korisnicima</t>
  </si>
  <si>
    <t>6331 Tekuće pomoći proračunu iz drugih proračuna i izvanproračunskim korisnicima</t>
  </si>
  <si>
    <t>3293 Reprezentacija</t>
  </si>
  <si>
    <t>4222 Komunikacijska oprema</t>
  </si>
  <si>
    <t xml:space="preserve">KLASA: </t>
  </si>
  <si>
    <t>URBROJ:</t>
  </si>
  <si>
    <t>Službena, radna i zaštitna odjeća i obuća</t>
  </si>
  <si>
    <t>Uređaji, strojevi i oprema za ostale namjene</t>
  </si>
  <si>
    <t>4227 Uređaji, strojevi i oprema za ostale namjene</t>
  </si>
  <si>
    <t>Izvor 22 - Višak/manjak prihoda</t>
  </si>
  <si>
    <t>Izvorni plan ili rebalans 2024.</t>
  </si>
  <si>
    <t>Tekući plan 2024.</t>
  </si>
  <si>
    <t>Izvršenje plana 1.-6. 2024.</t>
  </si>
  <si>
    <t>IZVJEŠTAJ O RASHODIMA PREMA FUNKCIJSKOJ KLASIFIKACIJI</t>
  </si>
  <si>
    <t>BROJČANA OZNAKA I NAZIV</t>
  </si>
  <si>
    <t>IZVORNI PLAN ILI REBALANS 2024.</t>
  </si>
  <si>
    <t>INDEKS</t>
  </si>
  <si>
    <t>INDEKS**</t>
  </si>
  <si>
    <t>6=5/2*100</t>
  </si>
  <si>
    <t>7=5/4*100</t>
  </si>
  <si>
    <t>Funk. klas: 0 Javnost</t>
  </si>
  <si>
    <t>OSTVARENJE/ IZVRŠENJE 
01.01.2024. - 30.06.2024.</t>
  </si>
  <si>
    <t>OSTVARENJE/ IZVRŠENJE 
01.01.2023. - 30.06.2023.</t>
  </si>
  <si>
    <t>TEKUĆI PLAN 2024.</t>
  </si>
  <si>
    <t>Izvršenje 1.1.2024. - 30.6.2024.</t>
  </si>
  <si>
    <t>Izvršenje 1.1.2023. - 30.6.2023.</t>
  </si>
  <si>
    <t>Indeks  5/2</t>
  </si>
  <si>
    <t xml:space="preserve">Indeks 5./4. </t>
  </si>
  <si>
    <t>IZVJEŠTAJ O IZVRŠENJU FINANCIJSKOG PLANA ZA 2024. GODINU</t>
  </si>
  <si>
    <t>Zakupnine i najamnine</t>
  </si>
  <si>
    <t>663 Donacije od pravnih i fizičkih osoba izvan općeg proračuna i povrat donacija po protestiranim jamstvima</t>
  </si>
  <si>
    <t>6631 Tekuće donacije</t>
  </si>
  <si>
    <t>Indeks 5/2</t>
  </si>
  <si>
    <t>Indeks 5/4</t>
  </si>
  <si>
    <t>I. OPĆI DIO</t>
  </si>
  <si>
    <t>SAŽETAK  RAČUNA PRIHODA I RASHODA I RAČUNA FINANCIRANJA</t>
  </si>
  <si>
    <t>SAŽETAK RAČUNA PRIHODA I RASHODA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</si>
  <si>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</si>
  <si>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</si>
  <si>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</si>
  <si>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</si>
  <si>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</si>
  <si>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RAZLIKA - VIŠAK / MANJAK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</si>
  <si>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</si>
  <si>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</si>
  <si>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</si>
  <si>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</si>
  <si>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>400-01/24-01/4</t>
  </si>
  <si>
    <t>2117-1-126-03-24-1</t>
  </si>
  <si>
    <t>U Dubrovniku, 24.7.2024. godine</t>
  </si>
  <si>
    <r>
      <rPr>
        <b/>
        <sz val="11"/>
        <color theme="1"/>
        <rFont val="Calibri"/>
        <family val="2"/>
        <charset val="238"/>
        <scheme val="minor"/>
      </rPr>
      <t>DOM ZA STARIJE OSOBE RAGUSA</t>
    </r>
    <r>
      <rPr>
        <sz val="11"/>
        <color theme="1"/>
        <rFont val="Calibri"/>
        <family val="2"/>
        <charset val="238"/>
        <scheme val="minor"/>
      </rPr>
      <t xml:space="preserve">
Pionirska 4</t>
    </r>
    <r>
      <rPr>
        <i/>
        <sz val="11"/>
        <color theme="1"/>
        <rFont val="Calibri"/>
        <family val="2"/>
        <charset val="238"/>
        <scheme val="minor"/>
      </rPr>
      <t xml:space="preserve"> | 20 000 Dubrovnik | e-mail: racunovodstvo@domragusa.hr
  OIB: 79868851108 | RKP: 53847
REPUBLIKA HRVATSKA | DUBROVAČKO-NERETVANSKA ŽUPANIJA | GRAD DUBROVNIK
</t>
    </r>
  </si>
  <si>
    <t>3131 Doprinosi za mirovinsko osiguranje</t>
  </si>
  <si>
    <t>3291 Naknade članovima predstavničkih i izvršnih tijela i upravnih vijeća</t>
  </si>
  <si>
    <t>4224 Medicinska oprema</t>
  </si>
  <si>
    <t>423 Prijevozna sredstva</t>
  </si>
  <si>
    <t>4231 Kombi vozila</t>
  </si>
  <si>
    <t>3433 Zatezne kamate</t>
  </si>
  <si>
    <t>Glava 8-6</t>
  </si>
  <si>
    <t>Skrb o djeci i mladima, socijalna i zdravstvena skrb</t>
  </si>
  <si>
    <t>DOM ZA STARIJE OSOBE RAGUSA</t>
  </si>
  <si>
    <t>18065 SOCIJALNA SKRB</t>
  </si>
  <si>
    <t>Aktivnost A18065031</t>
  </si>
  <si>
    <t>SKRB O STARIJIM OSOBAMA</t>
  </si>
  <si>
    <t>Doprinosi za mirovinsko osiguranje</t>
  </si>
  <si>
    <t>Naknade za prijevoz,za rad na terenu i odvojeni život</t>
  </si>
  <si>
    <t>Naknade članovima predstavničkih i izvršnih tijela i upravnih vijeća</t>
  </si>
  <si>
    <t>Medicinska oprema</t>
  </si>
  <si>
    <t>Prijevozna sredstva</t>
  </si>
  <si>
    <t>Kombi vozila</t>
  </si>
  <si>
    <t>Na temelju Zakona o proračunu (NN 144/21) i Pravilnikom o polugodišnjem i godišnjem izvještaju o izvršenju proračuna (NN 24/13, 102/17, 1/20, 147/20) Upravno vijeće na 27. sjednici dana 12. srpnja 2024. godine donosi:</t>
  </si>
  <si>
    <t>Funk. klas: 10 Socijalna zaštita</t>
  </si>
  <si>
    <t>Funk. klas: 109 Aktivnosti socijalne zaštite koje nisu drugdje svrstane</t>
  </si>
  <si>
    <t>RAČUN PRIHODA I RASHODA</t>
  </si>
  <si>
    <t xml:space="preserve">                           I. OPĆI DIO</t>
  </si>
  <si>
    <t>IZVJEŠTAJ O PRIHODIMA I RASHODIMA PREMA EKONOMSKOJ KLASIFIKACIJI</t>
  </si>
  <si>
    <t xml:space="preserve">                           II. POSEBNI DIO</t>
  </si>
  <si>
    <t>IZVJEŠTAJ RAČUNA FINANCIRANJA PREMA IZVORIMA FINANCIRANJA</t>
  </si>
  <si>
    <t>UKUPNI PRIMICI</t>
  </si>
  <si>
    <t xml:space="preserve">POLUGODIŠNJI  IZVJEŠTAJ O IZVRŠENJU FINANCIJSKOG PLANA ZA RAZDOBLJE 01.01.2024.-30.06.2024.
01.01.2024 - 30.06.2024.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</si>
</sst>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7"/>
      <color theme="1"/>
      <name val="Verdana"/>
      <family val="2"/>
      <charset val="238"/>
    </font>
    <font>
      <b/>
      <sz val="7"/>
      <color rgb="FF000000"/>
      <name val="Arial"/>
      <family val="2"/>
      <charset val="238"/>
    </font>
    <font>
      <sz val="9"/>
      <color theme="1"/>
      <name val="Calibri Light"/>
      <family val="2"/>
      <charset val="238"/>
    </font>
    <font>
      <sz val="8"/>
      <color theme="1"/>
      <name val="Verdana"/>
      <family val="2"/>
      <charset val="238"/>
    </font>
    <font>
      <sz val="8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1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000000"/>
      <name val="Calibri Light"/>
      <family val="2"/>
      <charset val="238"/>
    </font>
    <font>
      <sz val="10"/>
      <color theme="1"/>
      <name val="Verdana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11"/>
      <color theme="1"/>
      <name val="Calibri"/>
      <family val="2"/>
      <scheme val="minor"/>
    </font>
    <font>
      <b/>
      <sz val="9"/>
      <color rgb="FF7030A0"/>
      <name val="Verdana"/>
      <family val="2"/>
      <charset val="238"/>
    </font>
    <font>
      <b/>
      <sz val="9"/>
      <color theme="4" tint="-0.249977111117893"/>
      <name val="Verdana"/>
      <family val="2"/>
      <charset val="238"/>
    </font>
    <font>
      <b/>
      <sz val="9"/>
      <color rgb="FF00B050"/>
      <name val="Verdana"/>
      <family val="2"/>
      <charset val="238"/>
    </font>
    <font>
      <b/>
      <sz val="9"/>
      <color theme="5"/>
      <name val="Verdana"/>
      <family val="2"/>
      <charset val="238"/>
    </font>
    <font>
      <b/>
      <sz val="2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8"/>
      <color theme="4" tint="-0.249977111117893"/>
      <name val="Verdana"/>
      <family val="2"/>
      <charset val="238"/>
    </font>
    <font>
      <b/>
      <sz val="10"/>
      <color rgb="FF7030A0"/>
      <name val="Verdana"/>
      <family val="2"/>
      <charset val="238"/>
    </font>
    <font>
      <b/>
      <i/>
      <sz val="8"/>
      <color theme="7" tint="-0.249977111117893"/>
      <name val="Verdana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8"/>
      <color rgb="FFFF0000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 Light"/>
      <family val="2"/>
      <charset val="238"/>
    </font>
    <font>
      <b/>
      <sz val="11"/>
      <color rgb="FF000000"/>
      <name val="Calibri Light"/>
      <family val="2"/>
      <charset val="238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2" fillId="0" borderId="0"/>
    <xf numFmtId="9" fontId="1" fillId="0" borderId="0" applyFont="0" applyFill="0" applyBorder="0" applyAlignment="0" applyProtection="0"/>
  </cellStyleXfs>
  <cellXfs count="288">
    <xf numFmtId="0" fontId="0" fillId="0" borderId="0" xfId="0"/>
    <xf numFmtId="0" fontId="18" fillId="0" borderId="0" xfId="0" applyFont="1" applyAlignment="1">
      <alignment wrapText="1"/>
    </xf>
    <xf numFmtId="0" fontId="18" fillId="0" borderId="0" xfId="0" applyFont="1"/>
    <xf numFmtId="0" fontId="20" fillId="0" borderId="0" xfId="0" applyFont="1"/>
    <xf numFmtId="0" fontId="21" fillId="0" borderId="0" xfId="0" applyFont="1" applyAlignment="1">
      <alignment horizontal="left" indent="1"/>
    </xf>
    <xf numFmtId="4" fontId="20" fillId="0" borderId="0" xfId="0" applyNumberFormat="1" applyFont="1"/>
    <xf numFmtId="0" fontId="19" fillId="34" borderId="10" xfId="0" applyFont="1" applyFill="1" applyBorder="1" applyAlignment="1">
      <alignment horizontal="left" wrapText="1"/>
    </xf>
    <xf numFmtId="0" fontId="25" fillId="0" borderId="0" xfId="0" applyFont="1" applyAlignment="1">
      <alignment horizontal="left" wrapText="1"/>
    </xf>
    <xf numFmtId="0" fontId="26" fillId="33" borderId="10" xfId="0" applyFont="1" applyFill="1" applyBorder="1" applyAlignment="1">
      <alignment horizontal="left" wrapText="1"/>
    </xf>
    <xf numFmtId="0" fontId="28" fillId="0" borderId="0" xfId="0" applyFont="1"/>
    <xf numFmtId="0" fontId="21" fillId="0" borderId="0" xfId="0" applyFont="1"/>
    <xf numFmtId="0" fontId="30" fillId="0" borderId="0" xfId="0" applyFont="1"/>
    <xf numFmtId="0" fontId="31" fillId="0" borderId="0" xfId="0" applyFont="1"/>
    <xf numFmtId="0" fontId="28" fillId="0" borderId="0" xfId="0" applyFont="1" applyAlignment="1">
      <alignment horizontal="left" wrapText="1"/>
    </xf>
    <xf numFmtId="0" fontId="25" fillId="34" borderId="0" xfId="0" applyFont="1" applyFill="1" applyAlignment="1">
      <alignment horizontal="left" wrapText="1"/>
    </xf>
    <xf numFmtId="4" fontId="25" fillId="34" borderId="0" xfId="0" applyNumberFormat="1" applyFont="1" applyFill="1" applyAlignment="1">
      <alignment horizontal="left" wrapText="1"/>
    </xf>
    <xf numFmtId="0" fontId="33" fillId="34" borderId="0" xfId="0" applyFont="1" applyFill="1" applyAlignment="1">
      <alignment horizontal="left" wrapText="1"/>
    </xf>
    <xf numFmtId="0" fontId="34" fillId="34" borderId="0" xfId="0" applyFont="1" applyFill="1" applyAlignment="1">
      <alignment horizontal="left" wrapText="1"/>
    </xf>
    <xf numFmtId="0" fontId="35" fillId="34" borderId="0" xfId="0" applyFont="1" applyFill="1" applyAlignment="1">
      <alignment horizontal="left" wrapText="1"/>
    </xf>
    <xf numFmtId="0" fontId="36" fillId="34" borderId="0" xfId="0" applyFont="1" applyFill="1" applyAlignment="1">
      <alignment horizontal="left" wrapText="1"/>
    </xf>
    <xf numFmtId="0" fontId="0" fillId="0" borderId="0" xfId="0" applyAlignment="1">
      <alignment horizontal="center" wrapText="1"/>
    </xf>
    <xf numFmtId="0" fontId="37" fillId="0" borderId="0" xfId="0" applyFont="1" applyAlignment="1">
      <alignment horizontal="center" vertical="center"/>
    </xf>
    <xf numFmtId="0" fontId="14" fillId="0" borderId="0" xfId="0" applyFont="1"/>
    <xf numFmtId="4" fontId="25" fillId="0" borderId="0" xfId="0" applyNumberFormat="1" applyFont="1" applyAlignment="1">
      <alignment horizontal="left" wrapText="1"/>
    </xf>
    <xf numFmtId="1" fontId="40" fillId="34" borderId="13" xfId="42" applyNumberFormat="1" applyFont="1" applyFill="1" applyBorder="1" applyAlignment="1">
      <alignment horizontal="center" vertical="center" wrapText="1"/>
    </xf>
    <xf numFmtId="1" fontId="40" fillId="34" borderId="14" xfId="42" applyNumberFormat="1" applyFont="1" applyFill="1" applyBorder="1" applyAlignment="1">
      <alignment horizontal="center" vertical="center" wrapText="1"/>
    </xf>
    <xf numFmtId="4" fontId="23" fillId="34" borderId="13" xfId="42" applyNumberFormat="1" applyFont="1" applyFill="1" applyBorder="1" applyAlignment="1">
      <alignment horizontal="right" vertical="center" wrapText="1"/>
    </xf>
    <xf numFmtId="4" fontId="23" fillId="34" borderId="14" xfId="42" applyNumberFormat="1" applyFont="1" applyFill="1" applyBorder="1" applyAlignment="1">
      <alignment horizontal="right" vertical="center" wrapText="1"/>
    </xf>
    <xf numFmtId="4" fontId="29" fillId="34" borderId="13" xfId="42" applyNumberFormat="1" applyFont="1" applyFill="1" applyBorder="1" applyAlignment="1">
      <alignment horizontal="right" vertical="center" wrapText="1"/>
    </xf>
    <xf numFmtId="4" fontId="29" fillId="34" borderId="14" xfId="42" applyNumberFormat="1" applyFont="1" applyFill="1" applyBorder="1" applyAlignment="1">
      <alignment horizontal="right" vertical="center" wrapText="1"/>
    </xf>
    <xf numFmtId="4" fontId="40" fillId="34" borderId="13" xfId="42" applyNumberFormat="1" applyFont="1" applyFill="1" applyBorder="1" applyAlignment="1">
      <alignment horizontal="right" vertical="center" wrapText="1"/>
    </xf>
    <xf numFmtId="4" fontId="41" fillId="34" borderId="13" xfId="42" applyNumberFormat="1" applyFont="1" applyFill="1" applyBorder="1" applyAlignment="1">
      <alignment horizontal="right" vertical="center" wrapText="1"/>
    </xf>
    <xf numFmtId="4" fontId="42" fillId="35" borderId="13" xfId="42" applyNumberFormat="1" applyFont="1" applyFill="1" applyBorder="1" applyAlignment="1">
      <alignment horizontal="right" vertical="center" wrapText="1"/>
    </xf>
    <xf numFmtId="4" fontId="39" fillId="36" borderId="13" xfId="7" applyNumberFormat="1" applyFont="1" applyFill="1" applyBorder="1" applyAlignment="1" applyProtection="1">
      <alignment horizontal="right" vertical="center" wrapText="1"/>
    </xf>
    <xf numFmtId="0" fontId="43" fillId="34" borderId="0" xfId="0" applyFont="1" applyFill="1" applyAlignment="1">
      <alignment horizontal="left" wrapText="1"/>
    </xf>
    <xf numFmtId="0" fontId="44" fillId="34" borderId="0" xfId="0" applyFont="1" applyFill="1" applyAlignment="1">
      <alignment horizontal="left" wrapText="1"/>
    </xf>
    <xf numFmtId="0" fontId="45" fillId="34" borderId="0" xfId="0" applyFont="1" applyFill="1" applyAlignment="1">
      <alignment horizontal="left" wrapText="1"/>
    </xf>
    <xf numFmtId="4" fontId="39" fillId="37" borderId="13" xfId="7" applyNumberFormat="1" applyFont="1" applyFill="1" applyBorder="1" applyAlignment="1" applyProtection="1">
      <alignment horizontal="right" vertical="center" wrapText="1"/>
    </xf>
    <xf numFmtId="10" fontId="39" fillId="37" borderId="13" xfId="42" applyNumberFormat="1" applyFont="1" applyFill="1" applyBorder="1" applyAlignment="1">
      <alignment horizontal="right" vertical="center" wrapText="1"/>
    </xf>
    <xf numFmtId="10" fontId="39" fillId="36" borderId="13" xfId="42" applyNumberFormat="1" applyFont="1" applyFill="1" applyBorder="1" applyAlignment="1">
      <alignment horizontal="right" vertical="center" wrapText="1"/>
    </xf>
    <xf numFmtId="10" fontId="42" fillId="35" borderId="13" xfId="42" applyNumberFormat="1" applyFont="1" applyFill="1" applyBorder="1" applyAlignment="1">
      <alignment horizontal="right" vertical="center" wrapText="1"/>
    </xf>
    <xf numFmtId="10" fontId="40" fillId="34" borderId="13" xfId="42" applyNumberFormat="1" applyFont="1" applyFill="1" applyBorder="1" applyAlignment="1">
      <alignment horizontal="right" vertical="center" wrapText="1"/>
    </xf>
    <xf numFmtId="10" fontId="41" fillId="34" borderId="13" xfId="42" applyNumberFormat="1" applyFont="1" applyFill="1" applyBorder="1" applyAlignment="1">
      <alignment horizontal="right" vertical="center" wrapText="1"/>
    </xf>
    <xf numFmtId="0" fontId="29" fillId="34" borderId="15" xfId="42" applyFont="1" applyFill="1" applyBorder="1" applyAlignment="1">
      <alignment horizontal="left" vertical="center" wrapText="1"/>
    </xf>
    <xf numFmtId="0" fontId="29" fillId="34" borderId="14" xfId="42" applyFont="1" applyFill="1" applyBorder="1" applyAlignment="1">
      <alignment horizontal="left" vertical="center" wrapText="1"/>
    </xf>
    <xf numFmtId="0" fontId="23" fillId="34" borderId="15" xfId="42" applyFont="1" applyFill="1" applyBorder="1" applyAlignment="1">
      <alignment horizontal="left" vertical="center" wrapText="1"/>
    </xf>
    <xf numFmtId="0" fontId="23" fillId="34" borderId="14" xfId="42" applyFont="1" applyFill="1" applyBorder="1" applyAlignment="1">
      <alignment horizontal="left" vertical="center" wrapText="1"/>
    </xf>
    <xf numFmtId="4" fontId="29" fillId="33" borderId="10" xfId="0" applyNumberFormat="1" applyFont="1" applyFill="1" applyBorder="1" applyAlignment="1">
      <alignment horizontal="right" wrapText="1"/>
    </xf>
    <xf numFmtId="4" fontId="23" fillId="33" borderId="10" xfId="0" applyNumberFormat="1" applyFont="1" applyFill="1" applyBorder="1" applyAlignment="1">
      <alignment horizontal="right" wrapText="1"/>
    </xf>
    <xf numFmtId="0" fontId="47" fillId="0" borderId="10" xfId="0" applyFont="1" applyBorder="1" applyAlignment="1">
      <alignment horizontal="left" wrapText="1"/>
    </xf>
    <xf numFmtId="4" fontId="47" fillId="0" borderId="10" xfId="0" applyNumberFormat="1" applyFont="1" applyBorder="1" applyAlignment="1">
      <alignment horizontal="right" wrapText="1"/>
    </xf>
    <xf numFmtId="4" fontId="48" fillId="0" borderId="10" xfId="0" applyNumberFormat="1" applyFont="1" applyBorder="1" applyAlignment="1">
      <alignment horizontal="right" wrapText="1"/>
    </xf>
    <xf numFmtId="0" fontId="48" fillId="0" borderId="10" xfId="0" applyFont="1" applyBorder="1" applyAlignment="1">
      <alignment horizontal="left" wrapText="1"/>
    </xf>
    <xf numFmtId="10" fontId="47" fillId="0" borderId="10" xfId="43" applyNumberFormat="1" applyFont="1" applyFill="1" applyBorder="1" applyAlignment="1">
      <alignment horizontal="right" wrapText="1"/>
    </xf>
    <xf numFmtId="10" fontId="48" fillId="0" borderId="10" xfId="43" applyNumberFormat="1" applyFont="1" applyFill="1" applyBorder="1" applyAlignment="1">
      <alignment horizontal="right" wrapText="1"/>
    </xf>
    <xf numFmtId="0" fontId="23" fillId="33" borderId="10" xfId="0" applyFont="1" applyFill="1" applyBorder="1" applyAlignment="1">
      <alignment horizontal="center" wrapText="1"/>
    </xf>
    <xf numFmtId="4" fontId="19" fillId="33" borderId="10" xfId="0" applyNumberFormat="1" applyFont="1" applyFill="1" applyBorder="1" applyAlignment="1">
      <alignment horizontal="right" wrapText="1"/>
    </xf>
    <xf numFmtId="4" fontId="19" fillId="34" borderId="10" xfId="0" applyNumberFormat="1" applyFont="1" applyFill="1" applyBorder="1" applyAlignment="1">
      <alignment horizontal="right" wrapText="1"/>
    </xf>
    <xf numFmtId="0" fontId="29" fillId="34" borderId="10" xfId="0" applyFont="1" applyFill="1" applyBorder="1" applyAlignment="1">
      <alignment horizontal="left" wrapText="1"/>
    </xf>
    <xf numFmtId="4" fontId="29" fillId="34" borderId="10" xfId="0" applyNumberFormat="1" applyFont="1" applyFill="1" applyBorder="1" applyAlignment="1">
      <alignment horizontal="right" wrapText="1"/>
    </xf>
    <xf numFmtId="10" fontId="29" fillId="34" borderId="10" xfId="43" applyNumberFormat="1" applyFont="1" applyFill="1" applyBorder="1" applyAlignment="1">
      <alignment horizontal="right" wrapText="1"/>
    </xf>
    <xf numFmtId="10" fontId="23" fillId="34" borderId="10" xfId="0" applyNumberFormat="1" applyFont="1" applyFill="1" applyBorder="1" applyAlignment="1">
      <alignment horizontal="right" wrapText="1"/>
    </xf>
    <xf numFmtId="10" fontId="29" fillId="34" borderId="10" xfId="0" applyNumberFormat="1" applyFont="1" applyFill="1" applyBorder="1" applyAlignment="1">
      <alignment horizontal="right" wrapText="1"/>
    </xf>
    <xf numFmtId="0" fontId="23" fillId="34" borderId="10" xfId="0" applyFont="1" applyFill="1" applyBorder="1" applyAlignment="1">
      <alignment horizontal="left" wrapText="1"/>
    </xf>
    <xf numFmtId="4" fontId="23" fillId="34" borderId="10" xfId="0" applyNumberFormat="1" applyFont="1" applyFill="1" applyBorder="1" applyAlignment="1">
      <alignment horizontal="right" wrapText="1"/>
    </xf>
    <xf numFmtId="4" fontId="47" fillId="34" borderId="10" xfId="0" applyNumberFormat="1" applyFont="1" applyFill="1" applyBorder="1" applyAlignment="1">
      <alignment horizontal="right" wrapText="1"/>
    </xf>
    <xf numFmtId="0" fontId="47" fillId="40" borderId="10" xfId="0" applyFont="1" applyFill="1" applyBorder="1" applyAlignment="1">
      <alignment horizontal="left" wrapText="1"/>
    </xf>
    <xf numFmtId="4" fontId="47" fillId="40" borderId="10" xfId="0" applyNumberFormat="1" applyFont="1" applyFill="1" applyBorder="1" applyAlignment="1">
      <alignment horizontal="right" wrapText="1"/>
    </xf>
    <xf numFmtId="10" fontId="47" fillId="40" borderId="10" xfId="43" applyNumberFormat="1" applyFont="1" applyFill="1" applyBorder="1" applyAlignment="1">
      <alignment horizontal="right" wrapText="1"/>
    </xf>
    <xf numFmtId="0" fontId="47" fillId="40" borderId="10" xfId="0" applyFont="1" applyFill="1" applyBorder="1" applyAlignment="1">
      <alignment horizontal="left" vertical="center" wrapText="1"/>
    </xf>
    <xf numFmtId="0" fontId="29" fillId="40" borderId="10" xfId="0" applyFont="1" applyFill="1" applyBorder="1" applyAlignment="1">
      <alignment horizontal="left" wrapText="1"/>
    </xf>
    <xf numFmtId="4" fontId="29" fillId="40" borderId="10" xfId="0" applyNumberFormat="1" applyFont="1" applyFill="1" applyBorder="1" applyAlignment="1">
      <alignment horizontal="right" wrapText="1"/>
    </xf>
    <xf numFmtId="10" fontId="29" fillId="40" borderId="10" xfId="43" applyNumberFormat="1" applyFont="1" applyFill="1" applyBorder="1" applyAlignment="1">
      <alignment horizontal="right" wrapText="1"/>
    </xf>
    <xf numFmtId="10" fontId="29" fillId="40" borderId="10" xfId="0" applyNumberFormat="1" applyFont="1" applyFill="1" applyBorder="1" applyAlignment="1">
      <alignment horizontal="right" wrapText="1"/>
    </xf>
    <xf numFmtId="10" fontId="23" fillId="34" borderId="10" xfId="43" applyNumberFormat="1" applyFont="1" applyFill="1" applyBorder="1" applyAlignment="1">
      <alignment horizontal="right" wrapText="1"/>
    </xf>
    <xf numFmtId="4" fontId="46" fillId="38" borderId="10" xfId="0" applyNumberFormat="1" applyFont="1" applyFill="1" applyBorder="1" applyAlignment="1">
      <alignment horizontal="right" wrapText="1"/>
    </xf>
    <xf numFmtId="10" fontId="46" fillId="38" borderId="10" xfId="43" applyNumberFormat="1" applyFont="1" applyFill="1" applyBorder="1" applyAlignment="1">
      <alignment horizontal="right" wrapText="1"/>
    </xf>
    <xf numFmtId="0" fontId="46" fillId="38" borderId="10" xfId="0" applyFont="1" applyFill="1" applyBorder="1" applyAlignment="1">
      <alignment horizontal="left" wrapText="1"/>
    </xf>
    <xf numFmtId="0" fontId="26" fillId="39" borderId="10" xfId="0" applyFont="1" applyFill="1" applyBorder="1" applyAlignment="1">
      <alignment horizontal="left" wrapText="1"/>
    </xf>
    <xf numFmtId="4" fontId="26" fillId="39" borderId="10" xfId="0" applyNumberFormat="1" applyFont="1" applyFill="1" applyBorder="1" applyAlignment="1">
      <alignment horizontal="right" wrapText="1"/>
    </xf>
    <xf numFmtId="10" fontId="26" fillId="39" borderId="10" xfId="43" applyNumberFormat="1" applyFont="1" applyFill="1" applyBorder="1" applyAlignment="1">
      <alignment horizontal="right" wrapText="1"/>
    </xf>
    <xf numFmtId="0" fontId="26" fillId="38" borderId="10" xfId="0" applyFont="1" applyFill="1" applyBorder="1" applyAlignment="1">
      <alignment horizontal="left" wrapText="1"/>
    </xf>
    <xf numFmtId="4" fontId="26" fillId="38" borderId="10" xfId="0" applyNumberFormat="1" applyFont="1" applyFill="1" applyBorder="1" applyAlignment="1">
      <alignment horizontal="right" wrapText="1"/>
    </xf>
    <xf numFmtId="10" fontId="26" fillId="38" borderId="10" xfId="43" applyNumberFormat="1" applyFont="1" applyFill="1" applyBorder="1" applyAlignment="1">
      <alignment horizontal="right" wrapText="1"/>
    </xf>
    <xf numFmtId="10" fontId="26" fillId="39" borderId="10" xfId="0" applyNumberFormat="1" applyFont="1" applyFill="1" applyBorder="1" applyAlignment="1">
      <alignment horizontal="right" wrapText="1"/>
    </xf>
    <xf numFmtId="0" fontId="26" fillId="0" borderId="13" xfId="0" applyFont="1" applyBorder="1" applyAlignment="1">
      <alignment horizontal="center" vertical="center" wrapText="1"/>
    </xf>
    <xf numFmtId="10" fontId="49" fillId="33" borderId="13" xfId="43" applyNumberFormat="1" applyFont="1" applyFill="1" applyBorder="1" applyAlignment="1">
      <alignment horizontal="right" wrapText="1"/>
    </xf>
    <xf numFmtId="0" fontId="26" fillId="0" borderId="36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4" fontId="26" fillId="0" borderId="38" xfId="0" applyNumberFormat="1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1" fontId="26" fillId="0" borderId="35" xfId="0" applyNumberFormat="1" applyFont="1" applyBorder="1" applyAlignment="1">
      <alignment horizontal="center" vertical="center" wrapText="1"/>
    </xf>
    <xf numFmtId="0" fontId="26" fillId="33" borderId="34" xfId="0" applyFont="1" applyFill="1" applyBorder="1" applyAlignment="1">
      <alignment horizontal="left" wrapText="1"/>
    </xf>
    <xf numFmtId="10" fontId="49" fillId="33" borderId="35" xfId="43" applyNumberFormat="1" applyFont="1" applyFill="1" applyBorder="1" applyAlignment="1">
      <alignment horizontal="right" wrapText="1"/>
    </xf>
    <xf numFmtId="0" fontId="26" fillId="33" borderId="39" xfId="0" applyFont="1" applyFill="1" applyBorder="1" applyAlignment="1">
      <alignment horizontal="left" wrapText="1"/>
    </xf>
    <xf numFmtId="10" fontId="49" fillId="33" borderId="41" xfId="43" applyNumberFormat="1" applyFont="1" applyFill="1" applyBorder="1" applyAlignment="1">
      <alignment horizontal="right" wrapText="1"/>
    </xf>
    <xf numFmtId="0" fontId="39" fillId="0" borderId="45" xfId="0" applyFont="1" applyBorder="1" applyAlignment="1">
      <alignment horizontal="left" wrapText="1"/>
    </xf>
    <xf numFmtId="10" fontId="26" fillId="33" borderId="46" xfId="43" applyNumberFormat="1" applyFont="1" applyFill="1" applyBorder="1" applyAlignment="1">
      <alignment horizontal="right" wrapText="1"/>
    </xf>
    <xf numFmtId="10" fontId="49" fillId="33" borderId="47" xfId="43" applyNumberFormat="1" applyFont="1" applyFill="1" applyBorder="1" applyAlignment="1">
      <alignment horizontal="right" wrapText="1"/>
    </xf>
    <xf numFmtId="4" fontId="49" fillId="33" borderId="13" xfId="0" applyNumberFormat="1" applyFont="1" applyFill="1" applyBorder="1" applyAlignment="1">
      <alignment wrapText="1"/>
    </xf>
    <xf numFmtId="4" fontId="49" fillId="33" borderId="40" xfId="0" applyNumberFormat="1" applyFont="1" applyFill="1" applyBorder="1" applyAlignment="1">
      <alignment wrapText="1"/>
    </xf>
    <xf numFmtId="10" fontId="49" fillId="33" borderId="40" xfId="43" applyNumberFormat="1" applyFont="1" applyFill="1" applyBorder="1" applyAlignment="1">
      <alignment horizontal="right" wrapText="1"/>
    </xf>
    <xf numFmtId="4" fontId="39" fillId="0" borderId="46" xfId="0" applyNumberFormat="1" applyFont="1" applyBorder="1" applyAlignment="1">
      <alignment horizontal="right" wrapText="1"/>
    </xf>
    <xf numFmtId="0" fontId="53" fillId="0" borderId="0" xfId="0" applyFont="1" applyAlignment="1">
      <alignment horizontal="center" vertical="center"/>
    </xf>
    <xf numFmtId="0" fontId="52" fillId="0" borderId="0" xfId="0" applyFont="1"/>
    <xf numFmtId="0" fontId="40" fillId="34" borderId="13" xfId="42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56" fillId="0" borderId="0" xfId="0" applyFont="1" applyAlignment="1">
      <alignment vertical="center" wrapText="1"/>
    </xf>
    <xf numFmtId="0" fontId="57" fillId="0" borderId="0" xfId="0" applyFont="1" applyAlignment="1">
      <alignment vertical="center" wrapText="1"/>
    </xf>
    <xf numFmtId="0" fontId="54" fillId="34" borderId="0" xfId="0" applyFont="1" applyFill="1" applyAlignment="1">
      <alignment horizontal="center" vertical="center" wrapText="1"/>
    </xf>
    <xf numFmtId="0" fontId="55" fillId="34" borderId="0" xfId="0" applyFont="1" applyFill="1" applyAlignment="1">
      <alignment horizontal="center" vertical="center" wrapText="1"/>
    </xf>
    <xf numFmtId="0" fontId="56" fillId="34" borderId="0" xfId="0" applyFont="1" applyFill="1" applyAlignment="1">
      <alignment vertical="center" wrapText="1"/>
    </xf>
    <xf numFmtId="0" fontId="57" fillId="34" borderId="0" xfId="0" applyFont="1" applyFill="1" applyAlignment="1">
      <alignment vertical="center" wrapText="1"/>
    </xf>
    <xf numFmtId="0" fontId="46" fillId="34" borderId="13" xfId="0" applyFont="1" applyFill="1" applyBorder="1" applyAlignment="1">
      <alignment horizontal="left" vertical="center" wrapText="1"/>
    </xf>
    <xf numFmtId="0" fontId="49" fillId="33" borderId="13" xfId="0" applyFont="1" applyFill="1" applyBorder="1" applyAlignment="1">
      <alignment vertical="center" wrapText="1"/>
    </xf>
    <xf numFmtId="4" fontId="39" fillId="33" borderId="13" xfId="0" applyNumberFormat="1" applyFont="1" applyFill="1" applyBorder="1" applyAlignment="1">
      <alignment horizontal="center" vertical="center" wrapText="1"/>
    </xf>
    <xf numFmtId="10" fontId="39" fillId="33" borderId="13" xfId="43" applyNumberFormat="1" applyFont="1" applyFill="1" applyBorder="1" applyAlignment="1">
      <alignment horizontal="center" vertical="center" wrapText="1"/>
    </xf>
    <xf numFmtId="4" fontId="50" fillId="33" borderId="13" xfId="0" applyNumberFormat="1" applyFont="1" applyFill="1" applyBorder="1" applyAlignment="1">
      <alignment horizontal="center" vertical="center" wrapText="1"/>
    </xf>
    <xf numFmtId="10" fontId="50" fillId="33" borderId="13" xfId="43" applyNumberFormat="1" applyFont="1" applyFill="1" applyBorder="1" applyAlignment="1">
      <alignment horizontal="center" vertical="center" wrapText="1"/>
    </xf>
    <xf numFmtId="0" fontId="62" fillId="0" borderId="0" xfId="0" applyFont="1" applyAlignment="1">
      <alignment horizontal="left" indent="1"/>
    </xf>
    <xf numFmtId="0" fontId="60" fillId="34" borderId="17" xfId="0" applyFont="1" applyFill="1" applyBorder="1" applyAlignment="1">
      <alignment horizontal="center" vertical="center" wrapText="1"/>
    </xf>
    <xf numFmtId="0" fontId="64" fillId="34" borderId="17" xfId="0" applyFont="1" applyFill="1" applyBorder="1" applyAlignment="1">
      <alignment horizontal="center" vertical="center"/>
    </xf>
    <xf numFmtId="0" fontId="65" fillId="34" borderId="17" xfId="0" applyFont="1" applyFill="1" applyBorder="1" applyAlignment="1">
      <alignment horizontal="right" vertical="center"/>
    </xf>
    <xf numFmtId="0" fontId="67" fillId="0" borderId="0" xfId="0" applyFont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0" fontId="46" fillId="0" borderId="13" xfId="0" quotePrefix="1" applyFont="1" applyBorder="1" applyAlignment="1">
      <alignment horizontal="center" vertical="center" wrapText="1"/>
    </xf>
    <xf numFmtId="0" fontId="47" fillId="0" borderId="13" xfId="0" quotePrefix="1" applyFont="1" applyBorder="1" applyAlignment="1">
      <alignment horizontal="center" vertical="center" wrapText="1"/>
    </xf>
    <xf numFmtId="0" fontId="47" fillId="34" borderId="13" xfId="0" applyFont="1" applyFill="1" applyBorder="1" applyAlignment="1">
      <alignment horizontal="center" vertical="center" wrapText="1"/>
    </xf>
    <xf numFmtId="4" fontId="24" fillId="0" borderId="13" xfId="0" applyNumberFormat="1" applyFont="1" applyBorder="1" applyAlignment="1">
      <alignment vertical="center"/>
    </xf>
    <xf numFmtId="10" fontId="70" fillId="0" borderId="13" xfId="43" applyNumberFormat="1" applyFont="1" applyFill="1" applyBorder="1" applyAlignment="1">
      <alignment horizontal="right"/>
    </xf>
    <xf numFmtId="4" fontId="24" fillId="0" borderId="13" xfId="0" applyNumberFormat="1" applyFont="1" applyBorder="1" applyAlignment="1">
      <alignment horizontal="right"/>
    </xf>
    <xf numFmtId="4" fontId="24" fillId="34" borderId="13" xfId="0" applyNumberFormat="1" applyFont="1" applyFill="1" applyBorder="1" applyAlignment="1">
      <alignment horizontal="right"/>
    </xf>
    <xf numFmtId="4" fontId="24" fillId="0" borderId="13" xfId="0" applyNumberFormat="1" applyFont="1" applyBorder="1" applyAlignment="1">
      <alignment vertical="center" wrapText="1"/>
    </xf>
    <xf numFmtId="10" fontId="39" fillId="41" borderId="13" xfId="42" applyNumberFormat="1" applyFont="1" applyFill="1" applyBorder="1" applyAlignment="1">
      <alignment horizontal="right" vertical="center" wrapText="1"/>
    </xf>
    <xf numFmtId="4" fontId="39" fillId="38" borderId="13" xfId="7" applyNumberFormat="1" applyFont="1" applyFill="1" applyBorder="1" applyAlignment="1" applyProtection="1">
      <alignment horizontal="right" vertical="center" wrapText="1"/>
    </xf>
    <xf numFmtId="10" fontId="39" fillId="38" borderId="13" xfId="42" applyNumberFormat="1" applyFont="1" applyFill="1" applyBorder="1" applyAlignment="1">
      <alignment horizontal="right" vertical="center" wrapText="1"/>
    </xf>
    <xf numFmtId="4" fontId="39" fillId="41" borderId="13" xfId="7" applyNumberFormat="1" applyFont="1" applyFill="1" applyBorder="1" applyAlignment="1" applyProtection="1">
      <alignment horizontal="right" vertical="center" wrapText="1"/>
    </xf>
    <xf numFmtId="4" fontId="42" fillId="39" borderId="13" xfId="42" applyNumberFormat="1" applyFont="1" applyFill="1" applyBorder="1" applyAlignment="1">
      <alignment horizontal="right" vertical="center" wrapText="1"/>
    </xf>
    <xf numFmtId="10" fontId="42" fillId="39" borderId="13" xfId="42" applyNumberFormat="1" applyFont="1" applyFill="1" applyBorder="1" applyAlignment="1">
      <alignment horizontal="right" vertical="center" wrapText="1"/>
    </xf>
    <xf numFmtId="10" fontId="26" fillId="38" borderId="10" xfId="0" applyNumberFormat="1" applyFont="1" applyFill="1" applyBorder="1" applyAlignment="1">
      <alignment horizontal="right" wrapText="1"/>
    </xf>
    <xf numFmtId="4" fontId="26" fillId="43" borderId="13" xfId="42" applyNumberFormat="1" applyFont="1" applyFill="1" applyBorder="1" applyAlignment="1">
      <alignment horizontal="right" vertical="center" wrapText="1"/>
    </xf>
    <xf numFmtId="10" fontId="39" fillId="43" borderId="13" xfId="43" applyNumberFormat="1" applyFont="1" applyFill="1" applyBorder="1" applyAlignment="1" applyProtection="1">
      <alignment horizontal="right" vertical="center" wrapText="1"/>
    </xf>
    <xf numFmtId="10" fontId="39" fillId="43" borderId="13" xfId="42" applyNumberFormat="1" applyFont="1" applyFill="1" applyBorder="1" applyAlignment="1">
      <alignment horizontal="right" vertical="center" wrapText="1"/>
    </xf>
    <xf numFmtId="4" fontId="42" fillId="34" borderId="13" xfId="42" applyNumberFormat="1" applyFont="1" applyFill="1" applyBorder="1" applyAlignment="1">
      <alignment horizontal="right" vertical="center" wrapText="1"/>
    </xf>
    <xf numFmtId="0" fontId="59" fillId="39" borderId="13" xfId="0" applyFont="1" applyFill="1" applyBorder="1" applyAlignment="1">
      <alignment horizontal="center" vertical="center" wrapText="1"/>
    </xf>
    <xf numFmtId="0" fontId="39" fillId="39" borderId="13" xfId="0" quotePrefix="1" applyFont="1" applyFill="1" applyBorder="1" applyAlignment="1">
      <alignment horizontal="center" vertical="center" wrapText="1"/>
    </xf>
    <xf numFmtId="0" fontId="39" fillId="39" borderId="13" xfId="0" applyFont="1" applyFill="1" applyBorder="1" applyAlignment="1">
      <alignment horizontal="center" vertical="center" wrapText="1"/>
    </xf>
    <xf numFmtId="0" fontId="60" fillId="39" borderId="13" xfId="0" applyFont="1" applyFill="1" applyBorder="1" applyAlignment="1">
      <alignment horizontal="center" vertical="center" wrapText="1"/>
    </xf>
    <xf numFmtId="0" fontId="40" fillId="39" borderId="40" xfId="0" applyFont="1" applyFill="1" applyBorder="1" applyAlignment="1">
      <alignment horizontal="center" vertical="center" wrapText="1"/>
    </xf>
    <xf numFmtId="0" fontId="39" fillId="39" borderId="42" xfId="0" applyFont="1" applyFill="1" applyBorder="1" applyAlignment="1">
      <alignment horizontal="left" wrapText="1"/>
    </xf>
    <xf numFmtId="4" fontId="39" fillId="39" borderId="43" xfId="0" applyNumberFormat="1" applyFont="1" applyFill="1" applyBorder="1" applyAlignment="1">
      <alignment horizontal="right" wrapText="1"/>
    </xf>
    <xf numFmtId="10" fontId="26" fillId="39" borderId="43" xfId="43" applyNumberFormat="1" applyFont="1" applyFill="1" applyBorder="1" applyAlignment="1">
      <alignment horizontal="right" wrapText="1"/>
    </xf>
    <xf numFmtId="10" fontId="49" fillId="39" borderId="44" xfId="43" applyNumberFormat="1" applyFont="1" applyFill="1" applyBorder="1" applyAlignment="1">
      <alignment horizontal="right" wrapText="1"/>
    </xf>
    <xf numFmtId="0" fontId="39" fillId="39" borderId="11" xfId="0" applyFont="1" applyFill="1" applyBorder="1" applyAlignment="1">
      <alignment horizontal="left" wrapText="1"/>
    </xf>
    <xf numFmtId="4" fontId="39" fillId="39" borderId="12" xfId="0" applyNumberFormat="1" applyFont="1" applyFill="1" applyBorder="1" applyAlignment="1">
      <alignment horizontal="right" wrapText="1"/>
    </xf>
    <xf numFmtId="10" fontId="26" fillId="39" borderId="12" xfId="43" applyNumberFormat="1" applyFont="1" applyFill="1" applyBorder="1" applyAlignment="1">
      <alignment horizontal="right" wrapText="1"/>
    </xf>
    <xf numFmtId="10" fontId="49" fillId="39" borderId="48" xfId="43" applyNumberFormat="1" applyFont="1" applyFill="1" applyBorder="1" applyAlignment="1">
      <alignment horizontal="right" wrapText="1"/>
    </xf>
    <xf numFmtId="0" fontId="66" fillId="39" borderId="16" xfId="32" applyNumberFormat="1" applyFont="1" applyFill="1" applyBorder="1" applyAlignment="1" applyProtection="1">
      <alignment vertical="center"/>
    </xf>
    <xf numFmtId="4" fontId="69" fillId="39" borderId="13" xfId="32" applyNumberFormat="1" applyFont="1" applyFill="1" applyBorder="1" applyAlignment="1" applyProtection="1">
      <alignment vertical="center"/>
    </xf>
    <xf numFmtId="10" fontId="69" fillId="39" borderId="13" xfId="43" applyNumberFormat="1" applyFont="1" applyFill="1" applyBorder="1" applyAlignment="1">
      <alignment horizontal="right"/>
    </xf>
    <xf numFmtId="0" fontId="66" fillId="39" borderId="15" xfId="32" applyFont="1" applyFill="1" applyBorder="1" applyAlignment="1">
      <alignment horizontal="left" vertical="center"/>
    </xf>
    <xf numFmtId="4" fontId="24" fillId="39" borderId="13" xfId="0" applyNumberFormat="1" applyFont="1" applyFill="1" applyBorder="1" applyAlignment="1">
      <alignment vertical="center" wrapText="1"/>
    </xf>
    <xf numFmtId="10" fontId="70" fillId="39" borderId="13" xfId="0" applyNumberFormat="1" applyFont="1" applyFill="1" applyBorder="1" applyAlignment="1">
      <alignment horizontal="right" wrapText="1"/>
    </xf>
    <xf numFmtId="0" fontId="71" fillId="0" borderId="0" xfId="0" applyFont="1"/>
    <xf numFmtId="0" fontId="29" fillId="39" borderId="53" xfId="0" applyFont="1" applyFill="1" applyBorder="1" applyAlignment="1">
      <alignment horizontal="center" vertical="center" wrapText="1"/>
    </xf>
    <xf numFmtId="4" fontId="29" fillId="39" borderId="53" xfId="0" applyNumberFormat="1" applyFont="1" applyFill="1" applyBorder="1" applyAlignment="1">
      <alignment horizontal="center" vertical="center" wrapText="1"/>
    </xf>
    <xf numFmtId="0" fontId="25" fillId="34" borderId="19" xfId="0" applyFont="1" applyFill="1" applyBorder="1" applyAlignment="1">
      <alignment horizontal="left" wrapText="1"/>
    </xf>
    <xf numFmtId="0" fontId="25" fillId="34" borderId="20" xfId="0" applyFont="1" applyFill="1" applyBorder="1" applyAlignment="1">
      <alignment horizontal="left" wrapText="1"/>
    </xf>
    <xf numFmtId="4" fontId="25" fillId="34" borderId="20" xfId="0" applyNumberFormat="1" applyFont="1" applyFill="1" applyBorder="1" applyAlignment="1">
      <alignment horizontal="left" wrapText="1"/>
    </xf>
    <xf numFmtId="0" fontId="25" fillId="34" borderId="21" xfId="0" applyFont="1" applyFill="1" applyBorder="1" applyAlignment="1">
      <alignment horizontal="left" wrapText="1"/>
    </xf>
    <xf numFmtId="0" fontId="25" fillId="34" borderId="18" xfId="0" applyFont="1" applyFill="1" applyBorder="1" applyAlignment="1">
      <alignment horizontal="left" wrapText="1"/>
    </xf>
    <xf numFmtId="0" fontId="25" fillId="34" borderId="17" xfId="0" applyFont="1" applyFill="1" applyBorder="1" applyAlignment="1">
      <alignment horizontal="left" wrapText="1"/>
    </xf>
    <xf numFmtId="4" fontId="25" fillId="34" borderId="17" xfId="0" applyNumberFormat="1" applyFont="1" applyFill="1" applyBorder="1" applyAlignment="1">
      <alignment horizontal="left" wrapText="1"/>
    </xf>
    <xf numFmtId="0" fontId="25" fillId="34" borderId="22" xfId="0" applyFont="1" applyFill="1" applyBorder="1" applyAlignment="1">
      <alignment horizontal="left" wrapText="1"/>
    </xf>
    <xf numFmtId="0" fontId="25" fillId="34" borderId="20" xfId="0" applyFont="1" applyFill="1" applyBorder="1" applyAlignment="1">
      <alignment horizontal="center" wrapText="1"/>
    </xf>
    <xf numFmtId="0" fontId="26" fillId="0" borderId="34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0" fillId="34" borderId="0" xfId="0" applyFont="1" applyFill="1" applyAlignment="1">
      <alignment horizontal="center" vertical="center" wrapText="1"/>
    </xf>
    <xf numFmtId="0" fontId="47" fillId="34" borderId="17" xfId="0" applyFont="1" applyFill="1" applyBorder="1" applyAlignment="1">
      <alignment horizontal="left" vertical="center" wrapText="1"/>
    </xf>
    <xf numFmtId="0" fontId="46" fillId="0" borderId="13" xfId="0" quotePrefix="1" applyFont="1" applyBorder="1" applyAlignment="1">
      <alignment horizontal="center" vertical="center" wrapText="1"/>
    </xf>
    <xf numFmtId="0" fontId="47" fillId="0" borderId="13" xfId="0" quotePrefix="1" applyFont="1" applyBorder="1" applyAlignment="1">
      <alignment horizontal="center" wrapText="1"/>
    </xf>
    <xf numFmtId="0" fontId="47" fillId="0" borderId="15" xfId="0" quotePrefix="1" applyFont="1" applyBorder="1" applyAlignment="1">
      <alignment horizontal="center" wrapText="1"/>
    </xf>
    <xf numFmtId="0" fontId="51" fillId="0" borderId="0" xfId="0" applyFont="1" applyAlignment="1">
      <alignment horizontal="left" wrapText="1" indent="1"/>
    </xf>
    <xf numFmtId="0" fontId="52" fillId="0" borderId="0" xfId="0" applyFont="1" applyAlignment="1">
      <alignment horizontal="left" wrapText="1" indent="1"/>
    </xf>
    <xf numFmtId="0" fontId="51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46" fillId="0" borderId="15" xfId="0" applyFont="1" applyBorder="1" applyAlignment="1">
      <alignment horizontal="left" vertical="center" wrapText="1"/>
    </xf>
    <xf numFmtId="0" fontId="61" fillId="0" borderId="16" xfId="0" applyFont="1" applyBorder="1" applyAlignment="1">
      <alignment vertical="center" wrapText="1"/>
    </xf>
    <xf numFmtId="0" fontId="61" fillId="0" borderId="16" xfId="0" applyFont="1" applyBorder="1" applyAlignment="1">
      <alignment vertical="center"/>
    </xf>
    <xf numFmtId="0" fontId="46" fillId="0" borderId="15" xfId="0" quotePrefix="1" applyFont="1" applyBorder="1" applyAlignment="1">
      <alignment horizontal="left" vertical="center"/>
    </xf>
    <xf numFmtId="0" fontId="66" fillId="39" borderId="15" xfId="32" applyNumberFormat="1" applyFont="1" applyFill="1" applyBorder="1" applyAlignment="1" applyProtection="1">
      <alignment horizontal="left" vertical="center" wrapText="1"/>
    </xf>
    <xf numFmtId="0" fontId="66" fillId="39" borderId="16" xfId="32" applyNumberFormat="1" applyFont="1" applyFill="1" applyBorder="1" applyAlignment="1" applyProtection="1">
      <alignment vertical="center" wrapText="1"/>
    </xf>
    <xf numFmtId="0" fontId="66" fillId="39" borderId="16" xfId="32" applyNumberFormat="1" applyFont="1" applyFill="1" applyBorder="1" applyAlignment="1" applyProtection="1">
      <alignment vertical="center"/>
    </xf>
    <xf numFmtId="0" fontId="46" fillId="0" borderId="15" xfId="0" quotePrefix="1" applyFont="1" applyBorder="1" applyAlignment="1">
      <alignment horizontal="left" vertical="center" wrapText="1"/>
    </xf>
    <xf numFmtId="0" fontId="46" fillId="0" borderId="0" xfId="0" applyFont="1" applyAlignment="1">
      <alignment horizontal="left" vertical="top" wrapText="1"/>
    </xf>
    <xf numFmtId="0" fontId="46" fillId="39" borderId="15" xfId="0" quotePrefix="1" applyFont="1" applyFill="1" applyBorder="1" applyAlignment="1">
      <alignment horizontal="left" vertical="center" wrapText="1"/>
    </xf>
    <xf numFmtId="0" fontId="61" fillId="39" borderId="16" xfId="0" applyFont="1" applyFill="1" applyBorder="1" applyAlignment="1">
      <alignment vertical="center" wrapText="1"/>
    </xf>
    <xf numFmtId="3" fontId="54" fillId="34" borderId="20" xfId="0" applyNumberFormat="1" applyFont="1" applyFill="1" applyBorder="1" applyAlignment="1">
      <alignment horizontal="center" vertical="center" wrapText="1"/>
    </xf>
    <xf numFmtId="0" fontId="54" fillId="34" borderId="20" xfId="0" applyFont="1" applyFill="1" applyBorder="1" applyAlignment="1">
      <alignment horizontal="center" vertical="center" wrapText="1"/>
    </xf>
    <xf numFmtId="49" fontId="27" fillId="0" borderId="50" xfId="0" applyNumberFormat="1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49" fontId="27" fillId="0" borderId="31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26" fillId="42" borderId="34" xfId="0" applyFont="1" applyFill="1" applyBorder="1" applyAlignment="1">
      <alignment horizontal="center" vertical="center" wrapText="1"/>
    </xf>
    <xf numFmtId="0" fontId="26" fillId="42" borderId="13" xfId="0" applyFont="1" applyFill="1" applyBorder="1" applyAlignment="1">
      <alignment horizontal="center" vertical="center" wrapText="1"/>
    </xf>
    <xf numFmtId="0" fontId="26" fillId="42" borderId="35" xfId="0" applyFont="1" applyFill="1" applyBorder="1" applyAlignment="1">
      <alignment horizontal="center" vertical="center" wrapText="1"/>
    </xf>
    <xf numFmtId="0" fontId="72" fillId="0" borderId="31" xfId="0" applyFont="1" applyBorder="1" applyAlignment="1">
      <alignment horizontal="center" vertical="center" wrapText="1"/>
    </xf>
    <xf numFmtId="0" fontId="72" fillId="0" borderId="32" xfId="0" applyFont="1" applyBorder="1" applyAlignment="1">
      <alignment horizontal="center" vertical="center" wrapText="1"/>
    </xf>
    <xf numFmtId="0" fontId="72" fillId="0" borderId="33" xfId="0" applyFont="1" applyBorder="1" applyAlignment="1">
      <alignment horizontal="center" vertical="center" wrapText="1"/>
    </xf>
    <xf numFmtId="0" fontId="26" fillId="39" borderId="34" xfId="0" applyFont="1" applyFill="1" applyBorder="1" applyAlignment="1">
      <alignment horizontal="center" vertical="center" wrapText="1"/>
    </xf>
    <xf numFmtId="0" fontId="26" fillId="39" borderId="13" xfId="0" applyFont="1" applyFill="1" applyBorder="1" applyAlignment="1">
      <alignment horizontal="center" vertical="center" wrapText="1"/>
    </xf>
    <xf numFmtId="0" fontId="26" fillId="39" borderId="35" xfId="0" applyFont="1" applyFill="1" applyBorder="1" applyAlignment="1">
      <alignment horizontal="center" vertical="center" wrapText="1"/>
    </xf>
    <xf numFmtId="0" fontId="26" fillId="39" borderId="34" xfId="0" applyFont="1" applyFill="1" applyBorder="1" applyAlignment="1">
      <alignment horizontal="left" vertical="center" wrapText="1"/>
    </xf>
    <xf numFmtId="0" fontId="26" fillId="39" borderId="13" xfId="0" applyFont="1" applyFill="1" applyBorder="1" applyAlignment="1">
      <alignment horizontal="left" vertical="center" wrapText="1"/>
    </xf>
    <xf numFmtId="0" fontId="26" fillId="39" borderId="35" xfId="0" applyFont="1" applyFill="1" applyBorder="1" applyAlignment="1">
      <alignment horizontal="left" vertical="center" wrapText="1"/>
    </xf>
    <xf numFmtId="0" fontId="29" fillId="34" borderId="15" xfId="42" applyFont="1" applyFill="1" applyBorder="1" applyAlignment="1">
      <alignment horizontal="left" vertical="center" wrapText="1"/>
    </xf>
    <xf numFmtId="0" fontId="29" fillId="34" borderId="14" xfId="42" applyFont="1" applyFill="1" applyBorder="1" applyAlignment="1">
      <alignment horizontal="left" vertical="center" wrapText="1"/>
    </xf>
    <xf numFmtId="0" fontId="29" fillId="34" borderId="16" xfId="42" applyFont="1" applyFill="1" applyBorder="1" applyAlignment="1">
      <alignment horizontal="left" vertical="center" wrapText="1"/>
    </xf>
    <xf numFmtId="0" fontId="29" fillId="34" borderId="13" xfId="42" applyFont="1" applyFill="1" applyBorder="1" applyAlignment="1">
      <alignment horizontal="left" vertical="center" wrapText="1"/>
    </xf>
    <xf numFmtId="0" fontId="23" fillId="34" borderId="15" xfId="42" applyFont="1" applyFill="1" applyBorder="1" applyAlignment="1">
      <alignment horizontal="left" vertical="center" wrapText="1"/>
    </xf>
    <xf numFmtId="0" fontId="23" fillId="34" borderId="14" xfId="42" applyFont="1" applyFill="1" applyBorder="1" applyAlignment="1">
      <alignment horizontal="left" vertical="center" wrapText="1"/>
    </xf>
    <xf numFmtId="0" fontId="23" fillId="34" borderId="16" xfId="42" applyFont="1" applyFill="1" applyBorder="1" applyAlignment="1">
      <alignment horizontal="left" vertical="center" wrapText="1"/>
    </xf>
    <xf numFmtId="0" fontId="23" fillId="34" borderId="13" xfId="42" applyFont="1" applyFill="1" applyBorder="1" applyAlignment="1">
      <alignment horizontal="left" vertical="center" wrapText="1"/>
    </xf>
    <xf numFmtId="0" fontId="39" fillId="36" borderId="13" xfId="7" applyNumberFormat="1" applyFont="1" applyFill="1" applyBorder="1" applyAlignment="1" applyProtection="1">
      <alignment horizontal="left" vertical="center" wrapText="1"/>
    </xf>
    <xf numFmtId="0" fontId="42" fillId="35" borderId="13" xfId="8" applyNumberFormat="1" applyFont="1" applyFill="1" applyBorder="1" applyAlignment="1" applyProtection="1">
      <alignment horizontal="left" vertical="center" wrapText="1"/>
    </xf>
    <xf numFmtId="0" fontId="42" fillId="35" borderId="13" xfId="42" applyFont="1" applyFill="1" applyBorder="1" applyAlignment="1">
      <alignment horizontal="left" vertical="center" wrapText="1"/>
    </xf>
    <xf numFmtId="0" fontId="39" fillId="37" borderId="15" xfId="7" applyNumberFormat="1" applyFont="1" applyFill="1" applyBorder="1" applyAlignment="1" applyProtection="1">
      <alignment horizontal="left" vertical="center" wrapText="1"/>
    </xf>
    <xf numFmtId="0" fontId="39" fillId="37" borderId="16" xfId="7" applyNumberFormat="1" applyFont="1" applyFill="1" applyBorder="1" applyAlignment="1" applyProtection="1">
      <alignment horizontal="left" vertical="center" wrapText="1"/>
    </xf>
    <xf numFmtId="0" fontId="39" fillId="37" borderId="14" xfId="7" applyNumberFormat="1" applyFont="1" applyFill="1" applyBorder="1" applyAlignment="1" applyProtection="1">
      <alignment horizontal="left" vertical="center" wrapText="1"/>
    </xf>
    <xf numFmtId="0" fontId="29" fillId="34" borderId="15" xfId="42" applyFont="1" applyFill="1" applyBorder="1" applyAlignment="1">
      <alignment horizontal="left" vertical="top" wrapText="1"/>
    </xf>
    <xf numFmtId="0" fontId="29" fillId="34" borderId="16" xfId="42" applyFont="1" applyFill="1" applyBorder="1" applyAlignment="1">
      <alignment horizontal="left" vertical="top" wrapText="1"/>
    </xf>
    <xf numFmtId="0" fontId="29" fillId="34" borderId="14" xfId="42" applyFont="1" applyFill="1" applyBorder="1" applyAlignment="1">
      <alignment horizontal="left" vertical="top" wrapText="1"/>
    </xf>
    <xf numFmtId="0" fontId="39" fillId="36" borderId="15" xfId="7" applyNumberFormat="1" applyFont="1" applyFill="1" applyBorder="1" applyAlignment="1" applyProtection="1">
      <alignment horizontal="left" vertical="center" wrapText="1"/>
    </xf>
    <xf numFmtId="0" fontId="39" fillId="36" borderId="16" xfId="7" applyNumberFormat="1" applyFont="1" applyFill="1" applyBorder="1" applyAlignment="1" applyProtection="1">
      <alignment horizontal="left" vertical="center" wrapText="1"/>
    </xf>
    <xf numFmtId="0" fontId="39" fillId="36" borderId="14" xfId="7" applyNumberFormat="1" applyFont="1" applyFill="1" applyBorder="1" applyAlignment="1" applyProtection="1">
      <alignment horizontal="left" vertical="center" wrapText="1"/>
    </xf>
    <xf numFmtId="0" fontId="26" fillId="43" borderId="13" xfId="42" applyFont="1" applyFill="1" applyBorder="1" applyAlignment="1">
      <alignment horizontal="left" vertical="center" wrapText="1"/>
    </xf>
    <xf numFmtId="0" fontId="46" fillId="43" borderId="15" xfId="42" applyFont="1" applyFill="1" applyBorder="1" applyAlignment="1">
      <alignment horizontal="left" vertical="center" wrapText="1"/>
    </xf>
    <xf numFmtId="0" fontId="46" fillId="43" borderId="16" xfId="42" applyFont="1" applyFill="1" applyBorder="1" applyAlignment="1">
      <alignment horizontal="left" vertical="center" wrapText="1"/>
    </xf>
    <xf numFmtId="0" fontId="46" fillId="43" borderId="14" xfId="42" applyFont="1" applyFill="1" applyBorder="1" applyAlignment="1">
      <alignment horizontal="left" vertical="center" wrapText="1"/>
    </xf>
    <xf numFmtId="0" fontId="42" fillId="39" borderId="13" xfId="8" applyNumberFormat="1" applyFont="1" applyFill="1" applyBorder="1" applyAlignment="1" applyProtection="1">
      <alignment horizontal="left" vertical="center" wrapText="1"/>
    </xf>
    <xf numFmtId="0" fontId="42" fillId="39" borderId="13" xfId="42" applyFont="1" applyFill="1" applyBorder="1" applyAlignment="1">
      <alignment horizontal="left" vertical="center" wrapText="1"/>
    </xf>
    <xf numFmtId="0" fontId="39" fillId="38" borderId="13" xfId="7" applyNumberFormat="1" applyFont="1" applyFill="1" applyBorder="1" applyAlignment="1" applyProtection="1">
      <alignment horizontal="left" vertical="center" wrapText="1"/>
    </xf>
    <xf numFmtId="4" fontId="26" fillId="34" borderId="13" xfId="42" applyNumberFormat="1" applyFont="1" applyFill="1" applyBorder="1" applyAlignment="1">
      <alignment horizontal="center" vertical="center" wrapText="1"/>
    </xf>
    <xf numFmtId="0" fontId="39" fillId="41" borderId="15" xfId="7" applyNumberFormat="1" applyFont="1" applyFill="1" applyBorder="1" applyAlignment="1" applyProtection="1">
      <alignment horizontal="left" vertical="center" wrapText="1"/>
    </xf>
    <xf numFmtId="0" fontId="39" fillId="41" borderId="16" xfId="7" applyNumberFormat="1" applyFont="1" applyFill="1" applyBorder="1" applyAlignment="1" applyProtection="1">
      <alignment horizontal="left" vertical="center" wrapText="1"/>
    </xf>
    <xf numFmtId="0" fontId="39" fillId="41" borderId="14" xfId="7" applyNumberFormat="1" applyFont="1" applyFill="1" applyBorder="1" applyAlignment="1" applyProtection="1">
      <alignment horizontal="left" vertical="center" wrapText="1"/>
    </xf>
    <xf numFmtId="0" fontId="26" fillId="34" borderId="40" xfId="42" applyFont="1" applyFill="1" applyBorder="1" applyAlignment="1">
      <alignment horizontal="center" vertical="center" wrapText="1"/>
    </xf>
    <xf numFmtId="0" fontId="26" fillId="34" borderId="49" xfId="42" applyFont="1" applyFill="1" applyBorder="1" applyAlignment="1">
      <alignment horizontal="center" vertical="center" wrapText="1"/>
    </xf>
    <xf numFmtId="0" fontId="40" fillId="34" borderId="15" xfId="42" applyFont="1" applyFill="1" applyBorder="1" applyAlignment="1">
      <alignment horizontal="center" vertical="center" wrapText="1"/>
    </xf>
    <xf numFmtId="0" fontId="40" fillId="34" borderId="16" xfId="42" applyFont="1" applyFill="1" applyBorder="1" applyAlignment="1">
      <alignment horizontal="center" vertical="center" wrapText="1"/>
    </xf>
    <xf numFmtId="0" fontId="40" fillId="34" borderId="14" xfId="42" applyFont="1" applyFill="1" applyBorder="1" applyAlignment="1">
      <alignment horizontal="center" vertical="center" wrapText="1"/>
    </xf>
    <xf numFmtId="0" fontId="50" fillId="34" borderId="13" xfId="0" applyFont="1" applyFill="1" applyBorder="1" applyAlignment="1">
      <alignment horizontal="center" vertical="center" wrapText="1"/>
    </xf>
    <xf numFmtId="0" fontId="26" fillId="34" borderId="19" xfId="42" applyFont="1" applyFill="1" applyBorder="1" applyAlignment="1">
      <alignment horizontal="center" vertical="center" wrapText="1"/>
    </xf>
    <xf numFmtId="0" fontId="26" fillId="34" borderId="20" xfId="42" applyFont="1" applyFill="1" applyBorder="1" applyAlignment="1">
      <alignment horizontal="center" vertical="center" wrapText="1"/>
    </xf>
    <xf numFmtId="0" fontId="26" fillId="34" borderId="21" xfId="42" applyFont="1" applyFill="1" applyBorder="1" applyAlignment="1">
      <alignment horizontal="center" vertical="center" wrapText="1"/>
    </xf>
    <xf numFmtId="0" fontId="26" fillId="34" borderId="18" xfId="42" applyFont="1" applyFill="1" applyBorder="1" applyAlignment="1">
      <alignment horizontal="center" vertical="center" wrapText="1"/>
    </xf>
    <xf numFmtId="0" fontId="26" fillId="34" borderId="17" xfId="42" applyFont="1" applyFill="1" applyBorder="1" applyAlignment="1">
      <alignment horizontal="center" vertical="center" wrapText="1"/>
    </xf>
    <xf numFmtId="0" fontId="26" fillId="34" borderId="22" xfId="42" applyFont="1" applyFill="1" applyBorder="1" applyAlignment="1">
      <alignment horizontal="center" vertical="center" wrapText="1"/>
    </xf>
    <xf numFmtId="0" fontId="39" fillId="34" borderId="13" xfId="42" applyFont="1" applyFill="1" applyBorder="1" applyAlignment="1">
      <alignment horizontal="center" vertical="center" wrapText="1"/>
    </xf>
    <xf numFmtId="0" fontId="26" fillId="34" borderId="13" xfId="42" applyFont="1" applyFill="1" applyBorder="1" applyAlignment="1">
      <alignment horizontal="center" vertical="center" wrapText="1"/>
    </xf>
    <xf numFmtId="0" fontId="26" fillId="43" borderId="15" xfId="42" applyFont="1" applyFill="1" applyBorder="1" applyAlignment="1">
      <alignment horizontal="left" vertical="center" wrapText="1"/>
    </xf>
    <xf numFmtId="0" fontId="26" fillId="43" borderId="14" xfId="42" applyFont="1" applyFill="1" applyBorder="1" applyAlignment="1">
      <alignment horizontal="left" vertical="center" wrapText="1"/>
    </xf>
    <xf numFmtId="0" fontId="26" fillId="43" borderId="16" xfId="42" applyFont="1" applyFill="1" applyBorder="1" applyAlignment="1">
      <alignment horizontal="left" vertical="center" wrapText="1"/>
    </xf>
    <xf numFmtId="0" fontId="42" fillId="39" borderId="15" xfId="8" applyNumberFormat="1" applyFont="1" applyFill="1" applyBorder="1" applyAlignment="1" applyProtection="1">
      <alignment horizontal="left" vertical="center" wrapText="1"/>
    </xf>
    <xf numFmtId="0" fontId="42" fillId="39" borderId="14" xfId="8" applyNumberFormat="1" applyFont="1" applyFill="1" applyBorder="1" applyAlignment="1" applyProtection="1">
      <alignment horizontal="left" vertical="center" wrapText="1"/>
    </xf>
    <xf numFmtId="0" fontId="42" fillId="39" borderId="15" xfId="42" applyFont="1" applyFill="1" applyBorder="1" applyAlignment="1">
      <alignment horizontal="left" vertical="center" wrapText="1"/>
    </xf>
    <xf numFmtId="0" fontId="42" fillId="39" borderId="16" xfId="42" applyFont="1" applyFill="1" applyBorder="1" applyAlignment="1">
      <alignment horizontal="left" vertical="center" wrapText="1"/>
    </xf>
    <xf numFmtId="0" fontId="42" fillId="39" borderId="14" xfId="42" applyFont="1" applyFill="1" applyBorder="1" applyAlignment="1">
      <alignment horizontal="left" vertical="center" wrapText="1"/>
    </xf>
    <xf numFmtId="0" fontId="42" fillId="35" borderId="15" xfId="8" applyNumberFormat="1" applyFont="1" applyFill="1" applyBorder="1" applyAlignment="1" applyProtection="1">
      <alignment horizontal="left" vertical="center" wrapText="1"/>
    </xf>
    <xf numFmtId="0" fontId="42" fillId="35" borderId="14" xfId="8" applyNumberFormat="1" applyFont="1" applyFill="1" applyBorder="1" applyAlignment="1" applyProtection="1">
      <alignment horizontal="left" vertical="center" wrapText="1"/>
    </xf>
    <xf numFmtId="0" fontId="42" fillId="35" borderId="15" xfId="42" applyFont="1" applyFill="1" applyBorder="1" applyAlignment="1">
      <alignment horizontal="left" vertical="center" wrapText="1"/>
    </xf>
    <xf numFmtId="0" fontId="42" fillId="35" borderId="16" xfId="42" applyFont="1" applyFill="1" applyBorder="1" applyAlignment="1">
      <alignment horizontal="left" vertical="center" wrapText="1"/>
    </xf>
    <xf numFmtId="0" fontId="42" fillId="35" borderId="14" xfId="42" applyFont="1" applyFill="1" applyBorder="1" applyAlignment="1">
      <alignment horizontal="left" vertical="center" wrapText="1"/>
    </xf>
    <xf numFmtId="0" fontId="58" fillId="34" borderId="0" xfId="0" applyFont="1" applyFill="1" applyAlignment="1">
      <alignment horizontal="center" vertical="center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no 2" xfId="42" xr:uid="{00000000-0005-0000-0000-000025000000}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4"/>
  <sheetViews>
    <sheetView tabSelected="1" workbookViewId="0">
      <selection activeCell="F19" sqref="F19"/>
    </sheetView>
  </sheetViews>
  <sheetFormatPr defaultRowHeight="15" x14ac:dyDescent="0.25"/>
  <sheetData>
    <row r="2" spans="1:10" ht="26.25" customHeight="1" x14ac:dyDescent="0.25">
      <c r="A2" s="186" t="s">
        <v>223</v>
      </c>
      <c r="B2" s="187"/>
      <c r="C2" s="187"/>
      <c r="D2" s="187"/>
      <c r="E2" s="187"/>
      <c r="F2" s="187"/>
      <c r="G2" s="187"/>
      <c r="H2" s="187"/>
      <c r="I2" s="187"/>
      <c r="J2" s="187"/>
    </row>
    <row r="3" spans="1:10" x14ac:dyDescent="0.25">
      <c r="A3" s="187"/>
      <c r="B3" s="187"/>
      <c r="C3" s="187"/>
      <c r="D3" s="187"/>
      <c r="E3" s="187"/>
      <c r="F3" s="187"/>
      <c r="G3" s="187"/>
      <c r="H3" s="187"/>
      <c r="I3" s="187"/>
      <c r="J3" s="187"/>
    </row>
    <row r="4" spans="1:10" ht="37.5" customHeight="1" x14ac:dyDescent="0.25">
      <c r="A4" s="187"/>
      <c r="B4" s="187"/>
      <c r="C4" s="187"/>
      <c r="D4" s="187"/>
      <c r="E4" s="187"/>
      <c r="F4" s="187"/>
      <c r="G4" s="187"/>
      <c r="H4" s="187"/>
      <c r="I4" s="187"/>
      <c r="J4" s="187"/>
    </row>
    <row r="5" spans="1:10" ht="37.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</row>
    <row r="6" spans="1:10" ht="37.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</row>
    <row r="7" spans="1:10" ht="37.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</row>
    <row r="8" spans="1:10" ht="28.5" customHeight="1" thickBot="1" x14ac:dyDescent="0.3">
      <c r="A8" s="20"/>
      <c r="B8" s="20"/>
      <c r="C8" s="20"/>
      <c r="D8" s="20"/>
      <c r="E8" s="20"/>
      <c r="F8" s="20"/>
      <c r="G8" s="20"/>
      <c r="H8" s="20"/>
      <c r="I8" s="20"/>
      <c r="J8" s="20"/>
    </row>
    <row r="9" spans="1:10" x14ac:dyDescent="0.25">
      <c r="A9" s="177" t="s">
        <v>201</v>
      </c>
      <c r="B9" s="178"/>
      <c r="C9" s="178"/>
      <c r="D9" s="178"/>
      <c r="E9" s="178"/>
      <c r="F9" s="178"/>
      <c r="G9" s="178"/>
      <c r="H9" s="178"/>
      <c r="I9" s="178"/>
      <c r="J9" s="179"/>
    </row>
    <row r="10" spans="1:10" x14ac:dyDescent="0.25">
      <c r="A10" s="180"/>
      <c r="B10" s="181"/>
      <c r="C10" s="181"/>
      <c r="D10" s="181"/>
      <c r="E10" s="181"/>
      <c r="F10" s="181"/>
      <c r="G10" s="181"/>
      <c r="H10" s="181"/>
      <c r="I10" s="181"/>
      <c r="J10" s="182"/>
    </row>
    <row r="11" spans="1:10" x14ac:dyDescent="0.25">
      <c r="A11" s="180"/>
      <c r="B11" s="181"/>
      <c r="C11" s="181"/>
      <c r="D11" s="181"/>
      <c r="E11" s="181"/>
      <c r="F11" s="181"/>
      <c r="G11" s="181"/>
      <c r="H11" s="181"/>
      <c r="I11" s="181"/>
      <c r="J11" s="182"/>
    </row>
    <row r="12" spans="1:10" x14ac:dyDescent="0.25">
      <c r="A12" s="180"/>
      <c r="B12" s="181"/>
      <c r="C12" s="181"/>
      <c r="D12" s="181"/>
      <c r="E12" s="181"/>
      <c r="F12" s="181"/>
      <c r="G12" s="181"/>
      <c r="H12" s="181"/>
      <c r="I12" s="181"/>
      <c r="J12" s="182"/>
    </row>
    <row r="13" spans="1:10" ht="15.75" thickBot="1" x14ac:dyDescent="0.3">
      <c r="A13" s="183"/>
      <c r="B13" s="184"/>
      <c r="C13" s="184"/>
      <c r="D13" s="184"/>
      <c r="E13" s="184"/>
      <c r="F13" s="184"/>
      <c r="G13" s="184"/>
      <c r="H13" s="184"/>
      <c r="I13" s="184"/>
      <c r="J13" s="185"/>
    </row>
    <row r="14" spans="1:10" ht="28.5" x14ac:dyDescent="0.25">
      <c r="A14" s="103"/>
      <c r="B14" s="103"/>
      <c r="C14" s="103"/>
      <c r="D14" s="103"/>
      <c r="E14" s="103"/>
      <c r="F14" s="103"/>
      <c r="G14" s="21"/>
      <c r="H14" s="21"/>
      <c r="I14" s="21"/>
      <c r="J14" s="21"/>
    </row>
    <row r="15" spans="1:10" x14ac:dyDescent="0.25">
      <c r="A15" s="104"/>
      <c r="B15" s="104"/>
      <c r="C15" s="104"/>
      <c r="D15" s="104"/>
      <c r="E15" s="104"/>
      <c r="F15" s="104"/>
    </row>
    <row r="16" spans="1:10" s="22" customFormat="1" x14ac:dyDescent="0.25">
      <c r="A16" s="104" t="s">
        <v>177</v>
      </c>
      <c r="B16" s="104" t="s">
        <v>220</v>
      </c>
      <c r="C16" s="104"/>
      <c r="D16" s="104"/>
      <c r="E16" s="104"/>
    </row>
    <row r="17" spans="1:6" s="22" customFormat="1" x14ac:dyDescent="0.25">
      <c r="A17" s="104" t="s">
        <v>178</v>
      </c>
      <c r="B17" s="104" t="s">
        <v>221</v>
      </c>
      <c r="C17" s="104"/>
      <c r="D17" s="104"/>
      <c r="E17" s="104"/>
    </row>
    <row r="18" spans="1:6" x14ac:dyDescent="0.25">
      <c r="A18" s="104"/>
      <c r="B18" s="104"/>
      <c r="C18" s="104"/>
      <c r="D18" s="104"/>
      <c r="E18" s="104"/>
      <c r="F18" s="22"/>
    </row>
    <row r="19" spans="1:6" x14ac:dyDescent="0.25">
      <c r="A19" s="104"/>
      <c r="B19" s="104"/>
      <c r="C19" s="104"/>
      <c r="D19" s="104"/>
      <c r="E19" s="104"/>
      <c r="F19" s="22"/>
    </row>
    <row r="20" spans="1:6" x14ac:dyDescent="0.25">
      <c r="A20" s="104"/>
      <c r="B20" s="104"/>
      <c r="C20" s="104"/>
      <c r="D20" s="104"/>
      <c r="E20" s="104"/>
      <c r="F20" s="22"/>
    </row>
    <row r="21" spans="1:6" s="22" customFormat="1" x14ac:dyDescent="0.25">
      <c r="A21" s="104" t="s">
        <v>222</v>
      </c>
      <c r="B21" s="104"/>
      <c r="C21" s="104"/>
      <c r="D21" s="104"/>
      <c r="E21" s="104"/>
    </row>
    <row r="22" spans="1:6" x14ac:dyDescent="0.25">
      <c r="A22" s="104"/>
      <c r="B22" s="104"/>
      <c r="C22" s="104"/>
      <c r="D22" s="104"/>
      <c r="E22" s="104"/>
      <c r="F22" s="22"/>
    </row>
    <row r="23" spans="1:6" x14ac:dyDescent="0.25">
      <c r="A23" s="104"/>
      <c r="B23" s="104"/>
      <c r="C23" s="104"/>
      <c r="D23" s="104"/>
      <c r="E23" s="104"/>
    </row>
    <row r="24" spans="1:6" x14ac:dyDescent="0.25">
      <c r="A24" s="104"/>
      <c r="B24" s="104"/>
      <c r="C24" s="104"/>
      <c r="D24" s="104"/>
      <c r="E24" s="104"/>
    </row>
  </sheetData>
  <mergeCells count="2">
    <mergeCell ref="A9:J13"/>
    <mergeCell ref="A2:J4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9"/>
  <sheetViews>
    <sheetView workbookViewId="0">
      <selection activeCell="A10" sqref="A10:K10"/>
    </sheetView>
  </sheetViews>
  <sheetFormatPr defaultColWidth="9.140625" defaultRowHeight="10.5" x14ac:dyDescent="0.15"/>
  <cols>
    <col min="1" max="1" width="31.7109375" style="4" customWidth="1"/>
    <col min="2" max="2" width="18.7109375" style="4" customWidth="1"/>
    <col min="3" max="3" width="19" style="4" customWidth="1"/>
    <col min="4" max="4" width="19.140625" style="4" customWidth="1"/>
    <col min="5" max="5" width="4.42578125" style="4" customWidth="1"/>
    <col min="6" max="7" width="18.85546875" style="4" customWidth="1"/>
    <col min="8" max="8" width="18.7109375" style="4" customWidth="1"/>
    <col min="9" max="9" width="19.42578125" style="4" customWidth="1"/>
    <col min="10" max="10" width="13.85546875" style="4" customWidth="1"/>
    <col min="11" max="11" width="12.85546875" style="4" customWidth="1"/>
    <col min="12" max="16384" width="9.140625" style="4"/>
  </cols>
  <sheetData>
    <row r="1" spans="1:11" x14ac:dyDescent="0.15">
      <c r="A1" s="193" t="s">
        <v>242</v>
      </c>
      <c r="B1" s="194"/>
      <c r="C1" s="194"/>
      <c r="D1" s="194"/>
    </row>
    <row r="2" spans="1:11" ht="33.75" customHeight="1" x14ac:dyDescent="0.15">
      <c r="A2" s="194"/>
      <c r="B2" s="194"/>
      <c r="C2" s="194"/>
      <c r="D2" s="194"/>
    </row>
    <row r="4" spans="1:11" ht="10.5" customHeight="1" x14ac:dyDescent="0.15">
      <c r="A4" s="195"/>
      <c r="B4" s="195"/>
      <c r="C4" s="195"/>
      <c r="D4" s="195"/>
      <c r="E4" s="195"/>
      <c r="F4" s="195"/>
      <c r="G4" s="195"/>
      <c r="H4" s="195"/>
      <c r="I4" s="195"/>
      <c r="J4" s="195"/>
      <c r="K4" s="195"/>
    </row>
    <row r="5" spans="1:11" x14ac:dyDescent="0.15">
      <c r="A5" s="195"/>
      <c r="B5" s="195"/>
      <c r="C5" s="195"/>
      <c r="D5" s="195"/>
      <c r="E5" s="195"/>
      <c r="F5" s="195"/>
      <c r="G5" s="195"/>
      <c r="H5" s="195"/>
      <c r="I5" s="195"/>
      <c r="J5" s="195"/>
      <c r="K5" s="195"/>
    </row>
    <row r="6" spans="1:11" x14ac:dyDescent="0.15">
      <c r="H6" s="120"/>
      <c r="I6" s="120"/>
    </row>
    <row r="7" spans="1:11" ht="14.25" x14ac:dyDescent="0.2">
      <c r="A7" s="196" t="s">
        <v>251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</row>
    <row r="8" spans="1:11" ht="11.25" x14ac:dyDescent="0.15">
      <c r="A8" s="188" t="s">
        <v>207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</row>
    <row r="9" spans="1:11" ht="11.25" x14ac:dyDescent="0.15">
      <c r="A9" s="188"/>
      <c r="B9" s="188"/>
      <c r="C9" s="188"/>
      <c r="D9" s="188"/>
      <c r="E9" s="188"/>
      <c r="F9" s="188"/>
      <c r="G9" s="188"/>
      <c r="H9" s="188"/>
      <c r="I9" s="188"/>
      <c r="J9" s="188"/>
      <c r="K9" s="188"/>
    </row>
    <row r="10" spans="1:11" ht="11.25" x14ac:dyDescent="0.15">
      <c r="A10" s="188" t="s">
        <v>208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spans="1:11" ht="11.25" x14ac:dyDescent="0.15">
      <c r="A11" s="188"/>
      <c r="B11" s="188"/>
      <c r="C11" s="188"/>
      <c r="D11" s="188"/>
      <c r="E11" s="188"/>
      <c r="F11" s="188"/>
      <c r="G11" s="188"/>
      <c r="H11" s="188"/>
      <c r="I11" s="188"/>
      <c r="J11" s="188"/>
      <c r="K11" s="188"/>
    </row>
    <row r="12" spans="1:11" ht="11.25" x14ac:dyDescent="0.15">
      <c r="A12" s="189" t="s">
        <v>209</v>
      </c>
      <c r="B12" s="189"/>
      <c r="C12" s="189"/>
      <c r="D12" s="189"/>
      <c r="E12" s="189"/>
      <c r="F12" s="121"/>
      <c r="G12" s="121"/>
      <c r="H12" s="122"/>
      <c r="I12" s="122"/>
      <c r="J12" s="123"/>
      <c r="K12" s="123"/>
    </row>
    <row r="13" spans="1:11" ht="51" x14ac:dyDescent="0.15">
      <c r="A13" s="190" t="s">
        <v>187</v>
      </c>
      <c r="B13" s="190"/>
      <c r="C13" s="190"/>
      <c r="D13" s="190"/>
      <c r="E13" s="190"/>
      <c r="F13" s="126" t="s">
        <v>195</v>
      </c>
      <c r="G13" s="126" t="s">
        <v>188</v>
      </c>
      <c r="H13" s="126" t="s">
        <v>196</v>
      </c>
      <c r="I13" s="126" t="s">
        <v>194</v>
      </c>
      <c r="J13" s="126" t="s">
        <v>190</v>
      </c>
      <c r="K13" s="126" t="s">
        <v>190</v>
      </c>
    </row>
    <row r="14" spans="1:11" ht="11.25" x14ac:dyDescent="0.2">
      <c r="A14" s="191">
        <v>1</v>
      </c>
      <c r="B14" s="191"/>
      <c r="C14" s="191"/>
      <c r="D14" s="191"/>
      <c r="E14" s="192"/>
      <c r="F14" s="127">
        <v>2</v>
      </c>
      <c r="G14" s="127">
        <v>3</v>
      </c>
      <c r="H14" s="128">
        <v>4</v>
      </c>
      <c r="I14" s="128">
        <v>5</v>
      </c>
      <c r="J14" s="128">
        <v>6</v>
      </c>
      <c r="K14" s="128">
        <v>7</v>
      </c>
    </row>
    <row r="15" spans="1:11" ht="12.75" x14ac:dyDescent="0.2">
      <c r="A15" s="198" t="s">
        <v>210</v>
      </c>
      <c r="B15" s="199"/>
      <c r="C15" s="199"/>
      <c r="D15" s="199"/>
      <c r="E15" s="200"/>
      <c r="F15" s="129">
        <f>'Ekonomska klasifikacija'!B7</f>
        <v>37212.519999999997</v>
      </c>
      <c r="G15" s="129">
        <f>'Ekonomska klasifikacija'!C7</f>
        <v>1164929</v>
      </c>
      <c r="H15" s="129">
        <f>'Ekonomska klasifikacija'!D7</f>
        <v>1214929</v>
      </c>
      <c r="I15" s="129">
        <f>'Ekonomska klasifikacija'!E7</f>
        <v>302217.63999999996</v>
      </c>
      <c r="J15" s="130">
        <f>I15/F15</f>
        <v>8.1213967772136897</v>
      </c>
      <c r="K15" s="130">
        <f>I15/H15</f>
        <v>0.24875333455699877</v>
      </c>
    </row>
    <row r="16" spans="1:11" ht="12.75" x14ac:dyDescent="0.2">
      <c r="A16" s="201" t="s">
        <v>211</v>
      </c>
      <c r="B16" s="200"/>
      <c r="C16" s="200"/>
      <c r="D16" s="200"/>
      <c r="E16" s="200"/>
      <c r="F16" s="129">
        <v>0</v>
      </c>
      <c r="G16" s="129">
        <v>0</v>
      </c>
      <c r="H16" s="131">
        <v>0</v>
      </c>
      <c r="I16" s="132">
        <v>0</v>
      </c>
      <c r="J16" s="130">
        <v>0</v>
      </c>
      <c r="K16" s="130">
        <v>0</v>
      </c>
    </row>
    <row r="17" spans="1:11" ht="15" x14ac:dyDescent="0.2">
      <c r="A17" s="202" t="s">
        <v>212</v>
      </c>
      <c r="B17" s="203"/>
      <c r="C17" s="203"/>
      <c r="D17" s="203"/>
      <c r="E17" s="204"/>
      <c r="F17" s="159">
        <f>SUM(F15:F16)</f>
        <v>37212.519999999997</v>
      </c>
      <c r="G17" s="159">
        <f t="shared" ref="G17:I17" si="0">SUM(G15:G16)</f>
        <v>1164929</v>
      </c>
      <c r="H17" s="159">
        <f>SUM(H15:H16)</f>
        <v>1214929</v>
      </c>
      <c r="I17" s="159">
        <f t="shared" si="0"/>
        <v>302217.63999999996</v>
      </c>
      <c r="J17" s="160">
        <f>I17/F17</f>
        <v>8.1213967772136897</v>
      </c>
      <c r="K17" s="160">
        <f>I17/H17</f>
        <v>0.24875333455699877</v>
      </c>
    </row>
    <row r="18" spans="1:11" ht="12.75" x14ac:dyDescent="0.2">
      <c r="A18" s="205" t="s">
        <v>213</v>
      </c>
      <c r="B18" s="199"/>
      <c r="C18" s="199"/>
      <c r="D18" s="199"/>
      <c r="E18" s="199"/>
      <c r="F18" s="133">
        <f>'Ekonomska klasifikacija'!B30</f>
        <v>37212.519999999997</v>
      </c>
      <c r="G18" s="133">
        <f>'Ekonomska klasifikacija'!C30</f>
        <v>1097929</v>
      </c>
      <c r="H18" s="133">
        <f>'Ekonomska klasifikacija'!D30</f>
        <v>1107929</v>
      </c>
      <c r="I18" s="133">
        <f>'Ekonomska klasifikacija'!E30</f>
        <v>291694.66000000003</v>
      </c>
      <c r="J18" s="130">
        <f>I18/F18</f>
        <v>7.8386161431690207</v>
      </c>
      <c r="K18" s="130">
        <f>I18/H18</f>
        <v>0.26327919929887206</v>
      </c>
    </row>
    <row r="19" spans="1:11" ht="12.75" x14ac:dyDescent="0.2">
      <c r="A19" s="201" t="s">
        <v>214</v>
      </c>
      <c r="B19" s="200"/>
      <c r="C19" s="200"/>
      <c r="D19" s="200"/>
      <c r="E19" s="200"/>
      <c r="F19" s="129">
        <f>'Ekonomska klasifikacija'!B72</f>
        <v>0</v>
      </c>
      <c r="G19" s="129">
        <f>'Ekonomska klasifikacija'!C72</f>
        <v>67000</v>
      </c>
      <c r="H19" s="129">
        <f>'Ekonomska klasifikacija'!D72</f>
        <v>107000</v>
      </c>
      <c r="I19" s="129">
        <f>'Ekonomska klasifikacija'!E72</f>
        <v>10522.88</v>
      </c>
      <c r="J19" s="129">
        <f>'Ekonomska klasifikacija'!F72</f>
        <v>0</v>
      </c>
      <c r="K19" s="130">
        <f>I19/H19</f>
        <v>9.8344672897196256E-2</v>
      </c>
    </row>
    <row r="20" spans="1:11" ht="15" x14ac:dyDescent="0.2">
      <c r="A20" s="161" t="s">
        <v>61</v>
      </c>
      <c r="B20" s="158"/>
      <c r="C20" s="158"/>
      <c r="D20" s="158"/>
      <c r="E20" s="158"/>
      <c r="F20" s="159">
        <f>SUM(F18:F19)</f>
        <v>37212.519999999997</v>
      </c>
      <c r="G20" s="159">
        <f t="shared" ref="G20:I20" si="1">SUM(G18:G19)</f>
        <v>1164929</v>
      </c>
      <c r="H20" s="159">
        <f t="shared" si="1"/>
        <v>1214929</v>
      </c>
      <c r="I20" s="159">
        <f t="shared" si="1"/>
        <v>302217.54000000004</v>
      </c>
      <c r="J20" s="160">
        <f>I20/F20</f>
        <v>8.1213940899460741</v>
      </c>
      <c r="K20" s="160">
        <f>I20/H20</f>
        <v>0.24875325224766223</v>
      </c>
    </row>
    <row r="21" spans="1:11" ht="12.75" x14ac:dyDescent="0.2">
      <c r="A21" s="207" t="s">
        <v>215</v>
      </c>
      <c r="B21" s="208"/>
      <c r="C21" s="208"/>
      <c r="D21" s="208"/>
      <c r="E21" s="208"/>
      <c r="F21" s="162">
        <f>F17-F20</f>
        <v>0</v>
      </c>
      <c r="G21" s="162">
        <f t="shared" ref="G21:H21" si="2">G17-G20</f>
        <v>0</v>
      </c>
      <c r="H21" s="162">
        <f t="shared" si="2"/>
        <v>0</v>
      </c>
      <c r="I21" s="162">
        <f>I17-I20</f>
        <v>9.9999999918509275E-2</v>
      </c>
      <c r="J21" s="162">
        <f>J17-J20</f>
        <v>2.687267615542055E-6</v>
      </c>
      <c r="K21" s="163">
        <v>0</v>
      </c>
    </row>
    <row r="22" spans="1:11" ht="18" x14ac:dyDescent="0.15">
      <c r="A22" s="209"/>
      <c r="B22" s="210"/>
      <c r="C22" s="210"/>
      <c r="D22" s="210"/>
      <c r="E22" s="210"/>
      <c r="F22" s="210"/>
      <c r="G22" s="210"/>
      <c r="H22" s="210"/>
      <c r="I22" s="210"/>
      <c r="J22" s="210"/>
      <c r="K22" s="210"/>
    </row>
    <row r="23" spans="1:11" ht="15" x14ac:dyDescent="0.25">
      <c r="A23"/>
      <c r="B23"/>
      <c r="C23"/>
      <c r="D23"/>
      <c r="E23"/>
      <c r="F23"/>
      <c r="G23"/>
      <c r="H23" s="22"/>
      <c r="I23" s="22"/>
      <c r="J23"/>
      <c r="K23"/>
    </row>
    <row r="24" spans="1:11" ht="15" x14ac:dyDescent="0.15">
      <c r="A24" s="124"/>
      <c r="B24" s="124"/>
      <c r="C24" s="124"/>
      <c r="D24" s="124"/>
      <c r="E24" s="124"/>
      <c r="F24" s="124"/>
      <c r="G24" s="124"/>
      <c r="H24" s="125"/>
      <c r="I24" s="125"/>
      <c r="J24" s="124"/>
      <c r="K24" s="124"/>
    </row>
    <row r="25" spans="1:11" ht="12.75" x14ac:dyDescent="0.15">
      <c r="A25" s="206" t="s">
        <v>216</v>
      </c>
      <c r="B25" s="206"/>
      <c r="C25" s="206"/>
      <c r="D25" s="206"/>
      <c r="E25" s="206"/>
      <c r="F25" s="206"/>
      <c r="G25" s="206"/>
      <c r="H25" s="206"/>
      <c r="I25" s="206"/>
      <c r="J25" s="206"/>
      <c r="K25" s="206"/>
    </row>
    <row r="26" spans="1:11" ht="12.75" x14ac:dyDescent="0.15">
      <c r="A26" s="206" t="s">
        <v>217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spans="1:11" ht="12.75" x14ac:dyDescent="0.15">
      <c r="A27" s="206" t="s">
        <v>218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6"/>
    </row>
    <row r="28" spans="1:11" x14ac:dyDescent="0.15">
      <c r="A28" s="206" t="s">
        <v>219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6"/>
    </row>
    <row r="29" spans="1:11" ht="49.5" customHeight="1" x14ac:dyDescent="0.15">
      <c r="A29" s="206"/>
      <c r="B29" s="206"/>
      <c r="C29" s="206"/>
      <c r="D29" s="206"/>
      <c r="E29" s="206"/>
      <c r="F29" s="206"/>
      <c r="G29" s="206"/>
      <c r="H29" s="206"/>
      <c r="I29" s="206"/>
      <c r="J29" s="206"/>
      <c r="K29" s="206"/>
    </row>
  </sheetData>
  <mergeCells count="21">
    <mergeCell ref="A28:K29"/>
    <mergeCell ref="A21:E21"/>
    <mergeCell ref="A22:K22"/>
    <mergeCell ref="A25:K25"/>
    <mergeCell ref="A26:K26"/>
    <mergeCell ref="A27:K27"/>
    <mergeCell ref="A15:E15"/>
    <mergeCell ref="A16:E16"/>
    <mergeCell ref="A17:E17"/>
    <mergeCell ref="A18:E18"/>
    <mergeCell ref="A19:E19"/>
    <mergeCell ref="A1:D2"/>
    <mergeCell ref="A4:K5"/>
    <mergeCell ref="A7:K7"/>
    <mergeCell ref="A8:K8"/>
    <mergeCell ref="A9:K9"/>
    <mergeCell ref="A10:K10"/>
    <mergeCell ref="A11:K11"/>
    <mergeCell ref="A12:E12"/>
    <mergeCell ref="A13:E13"/>
    <mergeCell ref="A14:E14"/>
  </mergeCells>
  <pageMargins left="0.2" right="0.2" top="0.46" bottom="0.31" header="0.21" footer="0.2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5"/>
  <sheetViews>
    <sheetView showGridLines="0" topLeftCell="A52" zoomScaleNormal="100" workbookViewId="0">
      <selection activeCell="G53" sqref="G53"/>
    </sheetView>
  </sheetViews>
  <sheetFormatPr defaultColWidth="8.85546875" defaultRowHeight="12" x14ac:dyDescent="0.2"/>
  <cols>
    <col min="1" max="1" width="35.7109375" style="1" customWidth="1"/>
    <col min="2" max="2" width="14.28515625" style="3" bestFit="1" customWidth="1"/>
    <col min="3" max="3" width="14.28515625" style="3" customWidth="1"/>
    <col min="4" max="4" width="15.28515625" style="3" customWidth="1"/>
    <col min="5" max="5" width="15.7109375" style="3" customWidth="1"/>
    <col min="6" max="6" width="9.140625" style="3" customWidth="1"/>
    <col min="7" max="7" width="11.5703125" style="3" customWidth="1"/>
    <col min="8" max="16384" width="8.85546875" style="2"/>
  </cols>
  <sheetData>
    <row r="1" spans="1:7" ht="12.75" thickBot="1" x14ac:dyDescent="0.25">
      <c r="B1" s="164" t="s">
        <v>246</v>
      </c>
    </row>
    <row r="2" spans="1:7" s="1" customFormat="1" ht="24" customHeight="1" thickBot="1" x14ac:dyDescent="0.25">
      <c r="A2" s="211" t="s">
        <v>245</v>
      </c>
      <c r="B2" s="212"/>
      <c r="C2" s="212"/>
      <c r="D2" s="212"/>
      <c r="E2" s="212"/>
      <c r="F2" s="212"/>
      <c r="G2" s="213"/>
    </row>
    <row r="3" spans="1:7" s="1" customFormat="1" ht="24" customHeight="1" thickBot="1" x14ac:dyDescent="0.25">
      <c r="A3" s="214" t="s">
        <v>247</v>
      </c>
      <c r="B3" s="215"/>
      <c r="C3" s="215"/>
      <c r="D3" s="215"/>
      <c r="E3" s="215"/>
      <c r="F3" s="215"/>
      <c r="G3" s="216"/>
    </row>
    <row r="4" spans="1:7" ht="39.75" customHeight="1" x14ac:dyDescent="0.2">
      <c r="A4" s="165" t="s">
        <v>148</v>
      </c>
      <c r="B4" s="166" t="s">
        <v>198</v>
      </c>
      <c r="C4" s="166" t="s">
        <v>183</v>
      </c>
      <c r="D4" s="166" t="s">
        <v>184</v>
      </c>
      <c r="E4" s="166" t="s">
        <v>197</v>
      </c>
      <c r="F4" s="165" t="s">
        <v>199</v>
      </c>
      <c r="G4" s="165" t="s">
        <v>200</v>
      </c>
    </row>
    <row r="5" spans="1:7" ht="14.25" customHeight="1" x14ac:dyDescent="0.2">
      <c r="A5" s="55">
        <v>1</v>
      </c>
      <c r="B5" s="55">
        <v>2</v>
      </c>
      <c r="C5" s="55">
        <v>3</v>
      </c>
      <c r="D5" s="55">
        <v>4</v>
      </c>
      <c r="E5" s="55">
        <v>5</v>
      </c>
      <c r="F5" s="55">
        <v>6</v>
      </c>
      <c r="G5" s="55">
        <v>7</v>
      </c>
    </row>
    <row r="6" spans="1:7" ht="21.75" customHeight="1" x14ac:dyDescent="0.2">
      <c r="A6" s="8" t="s">
        <v>0</v>
      </c>
      <c r="B6" s="47"/>
      <c r="C6" s="47"/>
      <c r="D6" s="47"/>
      <c r="E6" s="47"/>
      <c r="F6" s="47"/>
      <c r="G6" s="48"/>
    </row>
    <row r="7" spans="1:7" s="9" customFormat="1" ht="21.75" customHeight="1" x14ac:dyDescent="0.2">
      <c r="A7" s="77" t="s">
        <v>1</v>
      </c>
      <c r="B7" s="75">
        <f>B8+B14+B17+B20+B25</f>
        <v>37212.519999999997</v>
      </c>
      <c r="C7" s="75">
        <f>C8+C14+C17+C20+C25</f>
        <v>1164929</v>
      </c>
      <c r="D7" s="75">
        <f>D8+D14+D17+D20+D25</f>
        <v>1214929</v>
      </c>
      <c r="E7" s="75">
        <f>E8+E14+E17+E20+E25</f>
        <v>302217.63999999996</v>
      </c>
      <c r="F7" s="76">
        <f>+IFERROR(E7/B7,)</f>
        <v>8.1213967772136897</v>
      </c>
      <c r="G7" s="76">
        <f>+IFERROR(E7/D7,)</f>
        <v>0.24875333455699877</v>
      </c>
    </row>
    <row r="8" spans="1:7" ht="21.75" customHeight="1" x14ac:dyDescent="0.2">
      <c r="A8" s="66" t="s">
        <v>2</v>
      </c>
      <c r="B8" s="67">
        <f>B9</f>
        <v>0</v>
      </c>
      <c r="C8" s="67">
        <f>C9</f>
        <v>0</v>
      </c>
      <c r="D8" s="67">
        <f>D9</f>
        <v>0</v>
      </c>
      <c r="E8" s="67">
        <f>E9</f>
        <v>0</v>
      </c>
      <c r="F8" s="68">
        <f>+IFERROR(E8/B8,)</f>
        <v>0</v>
      </c>
      <c r="G8" s="68">
        <f>+IFERROR(E8/D8,)</f>
        <v>0</v>
      </c>
    </row>
    <row r="9" spans="1:7" ht="21.75" customHeight="1" x14ac:dyDescent="0.2">
      <c r="A9" s="49" t="s">
        <v>173</v>
      </c>
      <c r="B9" s="50">
        <f>B10</f>
        <v>0</v>
      </c>
      <c r="C9" s="50">
        <f t="shared" ref="C9:E9" si="0">C10</f>
        <v>0</v>
      </c>
      <c r="D9" s="50">
        <f t="shared" si="0"/>
        <v>0</v>
      </c>
      <c r="E9" s="50">
        <f t="shared" si="0"/>
        <v>0</v>
      </c>
      <c r="F9" s="53">
        <f t="shared" ref="F9:F27" si="1">+IFERROR(E9/B9,)</f>
        <v>0</v>
      </c>
      <c r="G9" s="53">
        <f t="shared" ref="G9:G27" si="2">+IFERROR(E9/D9,)</f>
        <v>0</v>
      </c>
    </row>
    <row r="10" spans="1:7" ht="21.75" customHeight="1" x14ac:dyDescent="0.2">
      <c r="A10" s="52" t="s">
        <v>174</v>
      </c>
      <c r="B10" s="51">
        <v>0</v>
      </c>
      <c r="C10" s="51">
        <v>0</v>
      </c>
      <c r="D10" s="51">
        <v>0</v>
      </c>
      <c r="E10" s="51">
        <v>0</v>
      </c>
      <c r="F10" s="54">
        <f t="shared" si="1"/>
        <v>0</v>
      </c>
      <c r="G10" s="54">
        <f t="shared" si="2"/>
        <v>0</v>
      </c>
    </row>
    <row r="11" spans="1:7" ht="21.75" customHeight="1" x14ac:dyDescent="0.2">
      <c r="A11" s="49" t="s">
        <v>3</v>
      </c>
      <c r="B11" s="50">
        <f>SUM(B12:B13)</f>
        <v>0</v>
      </c>
      <c r="C11" s="50">
        <f t="shared" ref="C11:E11" si="3">SUM(C12:C13)</f>
        <v>0</v>
      </c>
      <c r="D11" s="50">
        <f t="shared" si="3"/>
        <v>0</v>
      </c>
      <c r="E11" s="50">
        <f t="shared" si="3"/>
        <v>0</v>
      </c>
      <c r="F11" s="53">
        <f t="shared" si="1"/>
        <v>0</v>
      </c>
      <c r="G11" s="53">
        <f t="shared" si="2"/>
        <v>0</v>
      </c>
    </row>
    <row r="12" spans="1:7" ht="21.75" customHeight="1" x14ac:dyDescent="0.2">
      <c r="A12" s="52" t="s">
        <v>4</v>
      </c>
      <c r="B12" s="51">
        <v>0</v>
      </c>
      <c r="C12" s="51">
        <v>0</v>
      </c>
      <c r="D12" s="51">
        <v>0</v>
      </c>
      <c r="E12" s="51">
        <v>0</v>
      </c>
      <c r="F12" s="54">
        <f t="shared" si="1"/>
        <v>0</v>
      </c>
      <c r="G12" s="54">
        <f t="shared" si="2"/>
        <v>0</v>
      </c>
    </row>
    <row r="13" spans="1:7" ht="21.75" customHeight="1" x14ac:dyDescent="0.2">
      <c r="A13" s="52" t="s">
        <v>5</v>
      </c>
      <c r="B13" s="51">
        <v>0</v>
      </c>
      <c r="C13" s="51">
        <v>0</v>
      </c>
      <c r="D13" s="51">
        <v>0</v>
      </c>
      <c r="E13" s="51">
        <v>0</v>
      </c>
      <c r="F13" s="54">
        <f t="shared" si="1"/>
        <v>0</v>
      </c>
      <c r="G13" s="54">
        <f t="shared" si="2"/>
        <v>0</v>
      </c>
    </row>
    <row r="14" spans="1:7" ht="21.75" customHeight="1" x14ac:dyDescent="0.2">
      <c r="A14" s="66" t="s">
        <v>6</v>
      </c>
      <c r="B14" s="67">
        <f>B15</f>
        <v>0</v>
      </c>
      <c r="C14" s="67">
        <f t="shared" ref="C14:E15" si="4">C15</f>
        <v>0</v>
      </c>
      <c r="D14" s="67">
        <f t="shared" si="4"/>
        <v>0</v>
      </c>
      <c r="E14" s="67">
        <f t="shared" si="4"/>
        <v>0.1</v>
      </c>
      <c r="F14" s="68">
        <f t="shared" si="1"/>
        <v>0</v>
      </c>
      <c r="G14" s="68">
        <f t="shared" si="2"/>
        <v>0</v>
      </c>
    </row>
    <row r="15" spans="1:7" ht="21.75" customHeight="1" x14ac:dyDescent="0.2">
      <c r="A15" s="49" t="s">
        <v>7</v>
      </c>
      <c r="B15" s="50">
        <f>B16</f>
        <v>0</v>
      </c>
      <c r="C15" s="50">
        <f t="shared" si="4"/>
        <v>0</v>
      </c>
      <c r="D15" s="50">
        <f t="shared" si="4"/>
        <v>0</v>
      </c>
      <c r="E15" s="50">
        <f t="shared" si="4"/>
        <v>0.1</v>
      </c>
      <c r="F15" s="53">
        <f t="shared" si="1"/>
        <v>0</v>
      </c>
      <c r="G15" s="53">
        <f t="shared" si="2"/>
        <v>0</v>
      </c>
    </row>
    <row r="16" spans="1:7" ht="21.75" customHeight="1" x14ac:dyDescent="0.2">
      <c r="A16" s="52" t="s">
        <v>8</v>
      </c>
      <c r="B16" s="51">
        <v>0</v>
      </c>
      <c r="C16" s="51">
        <v>0</v>
      </c>
      <c r="D16" s="51">
        <v>0</v>
      </c>
      <c r="E16" s="51">
        <v>0.1</v>
      </c>
      <c r="F16" s="54">
        <f t="shared" si="1"/>
        <v>0</v>
      </c>
      <c r="G16" s="54">
        <f t="shared" si="2"/>
        <v>0</v>
      </c>
    </row>
    <row r="17" spans="1:7" ht="21.75" customHeight="1" x14ac:dyDescent="0.2">
      <c r="A17" s="66" t="s">
        <v>9</v>
      </c>
      <c r="B17" s="67">
        <f>B18</f>
        <v>0</v>
      </c>
      <c r="C17" s="67">
        <f t="shared" ref="C17:E18" si="5">C18</f>
        <v>0</v>
      </c>
      <c r="D17" s="67">
        <f t="shared" si="5"/>
        <v>0</v>
      </c>
      <c r="E17" s="67">
        <f t="shared" si="5"/>
        <v>0</v>
      </c>
      <c r="F17" s="68">
        <f t="shared" si="1"/>
        <v>0</v>
      </c>
      <c r="G17" s="68">
        <f t="shared" si="2"/>
        <v>0</v>
      </c>
    </row>
    <row r="18" spans="1:7" ht="21.75" customHeight="1" x14ac:dyDescent="0.2">
      <c r="A18" s="49" t="s">
        <v>10</v>
      </c>
      <c r="B18" s="50">
        <f>B19</f>
        <v>0</v>
      </c>
      <c r="C18" s="50">
        <f t="shared" si="5"/>
        <v>0</v>
      </c>
      <c r="D18" s="50">
        <f t="shared" si="5"/>
        <v>0</v>
      </c>
      <c r="E18" s="50">
        <f t="shared" si="5"/>
        <v>0</v>
      </c>
      <c r="F18" s="53">
        <f t="shared" si="1"/>
        <v>0</v>
      </c>
      <c r="G18" s="53">
        <f t="shared" si="2"/>
        <v>0</v>
      </c>
    </row>
    <row r="19" spans="1:7" ht="21.75" customHeight="1" x14ac:dyDescent="0.2">
      <c r="A19" s="52" t="s">
        <v>11</v>
      </c>
      <c r="B19" s="51">
        <v>0</v>
      </c>
      <c r="C19" s="51">
        <v>0</v>
      </c>
      <c r="D19" s="51">
        <v>0</v>
      </c>
      <c r="E19" s="51">
        <v>0</v>
      </c>
      <c r="F19" s="54">
        <f t="shared" si="1"/>
        <v>0</v>
      </c>
      <c r="G19" s="54">
        <f t="shared" si="2"/>
        <v>0</v>
      </c>
    </row>
    <row r="20" spans="1:7" ht="21.75" customHeight="1" x14ac:dyDescent="0.2">
      <c r="A20" s="66" t="s">
        <v>12</v>
      </c>
      <c r="B20" s="67">
        <f>B21</f>
        <v>0</v>
      </c>
      <c r="C20" s="67">
        <f t="shared" ref="C20:D20" si="6">C21+C23</f>
        <v>400000</v>
      </c>
      <c r="D20" s="67">
        <f t="shared" si="6"/>
        <v>400000</v>
      </c>
      <c r="E20" s="67">
        <f>E21+E23</f>
        <v>0</v>
      </c>
      <c r="F20" s="68">
        <f t="shared" si="1"/>
        <v>0</v>
      </c>
      <c r="G20" s="68">
        <f t="shared" si="2"/>
        <v>0</v>
      </c>
    </row>
    <row r="21" spans="1:7" ht="21.75" customHeight="1" x14ac:dyDescent="0.2">
      <c r="A21" s="49" t="s">
        <v>13</v>
      </c>
      <c r="B21" s="50">
        <f>B22</f>
        <v>0</v>
      </c>
      <c r="C21" s="50">
        <f t="shared" ref="C21:E23" si="7">C22</f>
        <v>400000</v>
      </c>
      <c r="D21" s="50">
        <f t="shared" si="7"/>
        <v>400000</v>
      </c>
      <c r="E21" s="50">
        <f t="shared" si="7"/>
        <v>0</v>
      </c>
      <c r="F21" s="53">
        <f t="shared" si="1"/>
        <v>0</v>
      </c>
      <c r="G21" s="53">
        <f t="shared" si="2"/>
        <v>0</v>
      </c>
    </row>
    <row r="22" spans="1:7" ht="21.75" customHeight="1" x14ac:dyDescent="0.2">
      <c r="A22" s="52" t="s">
        <v>14</v>
      </c>
      <c r="B22" s="51">
        <v>0</v>
      </c>
      <c r="C22" s="51">
        <v>400000</v>
      </c>
      <c r="D22" s="51">
        <v>400000</v>
      </c>
      <c r="E22" s="51">
        <v>0</v>
      </c>
      <c r="F22" s="54">
        <f t="shared" si="1"/>
        <v>0</v>
      </c>
      <c r="G22" s="54">
        <f t="shared" si="2"/>
        <v>0</v>
      </c>
    </row>
    <row r="23" spans="1:7" ht="36" customHeight="1" x14ac:dyDescent="0.2">
      <c r="A23" s="49" t="s">
        <v>203</v>
      </c>
      <c r="B23" s="50">
        <f>B24</f>
        <v>0</v>
      </c>
      <c r="C23" s="50">
        <f t="shared" si="7"/>
        <v>0</v>
      </c>
      <c r="D23" s="50">
        <f t="shared" si="7"/>
        <v>0</v>
      </c>
      <c r="E23" s="50">
        <f t="shared" si="7"/>
        <v>0</v>
      </c>
      <c r="F23" s="53">
        <f t="shared" ref="F23:F24" si="8">+IFERROR(E23/B23,)</f>
        <v>0</v>
      </c>
      <c r="G23" s="53">
        <f t="shared" ref="G23:G24" si="9">+IFERROR(E23/D23,)</f>
        <v>0</v>
      </c>
    </row>
    <row r="24" spans="1:7" ht="21.75" customHeight="1" x14ac:dyDescent="0.2">
      <c r="A24" s="52" t="s">
        <v>204</v>
      </c>
      <c r="B24" s="51">
        <v>0</v>
      </c>
      <c r="C24" s="51">
        <v>0</v>
      </c>
      <c r="D24" s="51">
        <v>0</v>
      </c>
      <c r="E24" s="51">
        <v>0</v>
      </c>
      <c r="F24" s="54">
        <f t="shared" si="8"/>
        <v>0</v>
      </c>
      <c r="G24" s="54">
        <f t="shared" si="9"/>
        <v>0</v>
      </c>
    </row>
    <row r="25" spans="1:7" ht="21.75" customHeight="1" x14ac:dyDescent="0.2">
      <c r="A25" s="69" t="s">
        <v>58</v>
      </c>
      <c r="B25" s="67">
        <f>B26</f>
        <v>37212.519999999997</v>
      </c>
      <c r="C25" s="67">
        <f t="shared" ref="C25:E26" si="10">C26</f>
        <v>764929</v>
      </c>
      <c r="D25" s="67">
        <f t="shared" si="10"/>
        <v>814929</v>
      </c>
      <c r="E25" s="67">
        <f t="shared" si="10"/>
        <v>302217.53999999998</v>
      </c>
      <c r="F25" s="68">
        <f t="shared" si="1"/>
        <v>8.1213940899460724</v>
      </c>
      <c r="G25" s="68">
        <f t="shared" si="2"/>
        <v>0.37085137478234298</v>
      </c>
    </row>
    <row r="26" spans="1:7" ht="21.75" customHeight="1" x14ac:dyDescent="0.2">
      <c r="A26" s="49" t="s">
        <v>60</v>
      </c>
      <c r="B26" s="50">
        <f>B27</f>
        <v>37212.519999999997</v>
      </c>
      <c r="C26" s="50">
        <f t="shared" si="10"/>
        <v>764929</v>
      </c>
      <c r="D26" s="50">
        <f t="shared" si="10"/>
        <v>814929</v>
      </c>
      <c r="E26" s="50">
        <f t="shared" si="10"/>
        <v>302217.53999999998</v>
      </c>
      <c r="F26" s="53">
        <f t="shared" si="1"/>
        <v>8.1213940899460724</v>
      </c>
      <c r="G26" s="53">
        <f t="shared" si="2"/>
        <v>0.37085137478234298</v>
      </c>
    </row>
    <row r="27" spans="1:7" ht="21.75" customHeight="1" x14ac:dyDescent="0.2">
      <c r="A27" s="52" t="s">
        <v>59</v>
      </c>
      <c r="B27" s="51">
        <v>37212.519999999997</v>
      </c>
      <c r="C27" s="51">
        <v>764929</v>
      </c>
      <c r="D27" s="51">
        <v>814929</v>
      </c>
      <c r="E27" s="51">
        <v>302217.53999999998</v>
      </c>
      <c r="F27" s="54">
        <f t="shared" si="1"/>
        <v>8.1213940899460724</v>
      </c>
      <c r="G27" s="54">
        <f t="shared" si="2"/>
        <v>0.37085137478234298</v>
      </c>
    </row>
    <row r="28" spans="1:7" ht="21.75" customHeight="1" x14ac:dyDescent="0.2">
      <c r="A28" s="81" t="s">
        <v>15</v>
      </c>
      <c r="B28" s="82">
        <f t="shared" ref="B28:F28" si="11">B7</f>
        <v>37212.519999999997</v>
      </c>
      <c r="C28" s="82">
        <f t="shared" si="11"/>
        <v>1164929</v>
      </c>
      <c r="D28" s="82">
        <f t="shared" si="11"/>
        <v>1214929</v>
      </c>
      <c r="E28" s="82">
        <f t="shared" si="11"/>
        <v>302217.63999999996</v>
      </c>
      <c r="F28" s="83">
        <f t="shared" si="11"/>
        <v>8.1213967772136897</v>
      </c>
      <c r="G28" s="83">
        <f>G7</f>
        <v>0.24875333455699877</v>
      </c>
    </row>
    <row r="29" spans="1:7" ht="21.75" customHeight="1" x14ac:dyDescent="0.2">
      <c r="A29" s="6"/>
      <c r="B29" s="57"/>
      <c r="C29" s="57"/>
      <c r="D29" s="57"/>
      <c r="E29" s="57"/>
      <c r="F29" s="57"/>
      <c r="G29" s="56"/>
    </row>
    <row r="30" spans="1:7" s="10" customFormat="1" ht="21.75" customHeight="1" x14ac:dyDescent="0.2">
      <c r="A30" s="78" t="s">
        <v>16</v>
      </c>
      <c r="B30" s="79">
        <f>B31+B39+B61+B68</f>
        <v>37212.519999999997</v>
      </c>
      <c r="C30" s="79">
        <f>C31+C39+C68</f>
        <v>1097929</v>
      </c>
      <c r="D30" s="79">
        <f>D31+D39+D68</f>
        <v>1107929</v>
      </c>
      <c r="E30" s="79">
        <f>E31+E39+E68</f>
        <v>291694.66000000003</v>
      </c>
      <c r="F30" s="80">
        <f>+IFERROR(E30/B30,)</f>
        <v>7.8386161431690207</v>
      </c>
      <c r="G30" s="80">
        <f>+IFERROR(E30/D30,)</f>
        <v>0.26327919929887206</v>
      </c>
    </row>
    <row r="31" spans="1:7" ht="21.75" customHeight="1" x14ac:dyDescent="0.2">
      <c r="A31" s="70" t="s">
        <v>17</v>
      </c>
      <c r="B31" s="71">
        <f>B32+B34+B36</f>
        <v>0</v>
      </c>
      <c r="C31" s="71">
        <f t="shared" ref="C31:D31" si="12">C32+C34+C36</f>
        <v>340751</v>
      </c>
      <c r="D31" s="71">
        <f t="shared" si="12"/>
        <v>340751</v>
      </c>
      <c r="E31" s="71">
        <f>E32+E34+E36</f>
        <v>8479.2000000000007</v>
      </c>
      <c r="F31" s="73">
        <f t="shared" ref="F31:F81" si="13">+IFERROR(E31/B31,)</f>
        <v>0</v>
      </c>
      <c r="G31" s="72">
        <f t="shared" ref="G31:G81" si="14">+IFERROR(E31/D31,)</f>
        <v>2.4883859475100589E-2</v>
      </c>
    </row>
    <row r="32" spans="1:7" ht="21.75" customHeight="1" x14ac:dyDescent="0.2">
      <c r="A32" s="58" t="s">
        <v>18</v>
      </c>
      <c r="B32" s="59">
        <f>SUM(B33:B33)</f>
        <v>0</v>
      </c>
      <c r="C32" s="59">
        <f>SUM(C33:C33)</f>
        <v>237700</v>
      </c>
      <c r="D32" s="59">
        <f>SUM(D33:D33)</f>
        <v>237700</v>
      </c>
      <c r="E32" s="59">
        <f>SUM(E33:E33)</f>
        <v>7339.24</v>
      </c>
      <c r="F32" s="62">
        <f t="shared" si="13"/>
        <v>0</v>
      </c>
      <c r="G32" s="60">
        <f t="shared" si="14"/>
        <v>3.0876062263357172E-2</v>
      </c>
    </row>
    <row r="33" spans="1:7" ht="21.75" customHeight="1" x14ac:dyDescent="0.2">
      <c r="A33" s="63" t="s">
        <v>19</v>
      </c>
      <c r="B33" s="64">
        <v>0</v>
      </c>
      <c r="C33" s="64">
        <v>237700</v>
      </c>
      <c r="D33" s="64">
        <v>237700</v>
      </c>
      <c r="E33" s="64">
        <v>7339.24</v>
      </c>
      <c r="F33" s="61">
        <f t="shared" si="13"/>
        <v>0</v>
      </c>
      <c r="G33" s="74">
        <f t="shared" si="14"/>
        <v>3.0876062263357172E-2</v>
      </c>
    </row>
    <row r="34" spans="1:7" ht="21.75" customHeight="1" x14ac:dyDescent="0.2">
      <c r="A34" s="58" t="s">
        <v>20</v>
      </c>
      <c r="B34" s="59">
        <f>B35</f>
        <v>0</v>
      </c>
      <c r="C34" s="59">
        <f t="shared" ref="C34:E34" si="15">C35</f>
        <v>14467</v>
      </c>
      <c r="D34" s="59">
        <f t="shared" si="15"/>
        <v>14467</v>
      </c>
      <c r="E34" s="59">
        <f t="shared" si="15"/>
        <v>0</v>
      </c>
      <c r="F34" s="62">
        <f t="shared" si="13"/>
        <v>0</v>
      </c>
      <c r="G34" s="60">
        <f t="shared" si="14"/>
        <v>0</v>
      </c>
    </row>
    <row r="35" spans="1:7" ht="21.75" customHeight="1" x14ac:dyDescent="0.2">
      <c r="A35" s="63" t="s">
        <v>21</v>
      </c>
      <c r="B35" s="64">
        <v>0</v>
      </c>
      <c r="C35" s="64">
        <v>14467</v>
      </c>
      <c r="D35" s="64">
        <v>14467</v>
      </c>
      <c r="E35" s="64">
        <v>0</v>
      </c>
      <c r="F35" s="61">
        <f t="shared" si="13"/>
        <v>0</v>
      </c>
      <c r="G35" s="74">
        <f t="shared" si="14"/>
        <v>0</v>
      </c>
    </row>
    <row r="36" spans="1:7" ht="21.75" customHeight="1" x14ac:dyDescent="0.2">
      <c r="A36" s="58" t="s">
        <v>22</v>
      </c>
      <c r="B36" s="59">
        <f>SUM(B37:B38)</f>
        <v>0</v>
      </c>
      <c r="C36" s="59">
        <f t="shared" ref="C36:E36" si="16">SUM(C37:C38)</f>
        <v>88584</v>
      </c>
      <c r="D36" s="59">
        <f t="shared" si="16"/>
        <v>88584</v>
      </c>
      <c r="E36" s="59">
        <f t="shared" si="16"/>
        <v>1139.96</v>
      </c>
      <c r="F36" s="62">
        <f t="shared" si="13"/>
        <v>0</v>
      </c>
      <c r="G36" s="60">
        <f t="shared" si="14"/>
        <v>1.2868689605346338E-2</v>
      </c>
    </row>
    <row r="37" spans="1:7" ht="21.75" customHeight="1" x14ac:dyDescent="0.2">
      <c r="A37" s="63" t="s">
        <v>23</v>
      </c>
      <c r="B37" s="64">
        <v>0</v>
      </c>
      <c r="C37" s="64">
        <v>44044</v>
      </c>
      <c r="D37" s="64">
        <v>44044</v>
      </c>
      <c r="E37" s="64">
        <v>1139.96</v>
      </c>
      <c r="F37" s="61">
        <f t="shared" si="13"/>
        <v>0</v>
      </c>
      <c r="G37" s="74">
        <f t="shared" si="14"/>
        <v>2.5882299518663155E-2</v>
      </c>
    </row>
    <row r="38" spans="1:7" ht="21.75" customHeight="1" x14ac:dyDescent="0.2">
      <c r="A38" s="63" t="s">
        <v>224</v>
      </c>
      <c r="B38" s="64">
        <v>0</v>
      </c>
      <c r="C38" s="64">
        <v>44540</v>
      </c>
      <c r="D38" s="64">
        <v>44540</v>
      </c>
      <c r="E38" s="64">
        <f>'Ek. i prog. klasifikacija'!I75</f>
        <v>0</v>
      </c>
      <c r="F38" s="61">
        <f t="shared" si="13"/>
        <v>0</v>
      </c>
      <c r="G38" s="74">
        <f t="shared" si="14"/>
        <v>0</v>
      </c>
    </row>
    <row r="39" spans="1:7" s="11" customFormat="1" ht="21.75" customHeight="1" x14ac:dyDescent="0.2">
      <c r="A39" s="70" t="s">
        <v>24</v>
      </c>
      <c r="B39" s="71">
        <f>B40+B44+B51+B61</f>
        <v>37116.129999999997</v>
      </c>
      <c r="C39" s="71">
        <f t="shared" ref="C39:E39" si="17">C40+C44+C51+C61</f>
        <v>756928</v>
      </c>
      <c r="D39" s="71">
        <f t="shared" si="17"/>
        <v>766928</v>
      </c>
      <c r="E39" s="71">
        <f t="shared" si="17"/>
        <v>282934.66000000003</v>
      </c>
      <c r="F39" s="73">
        <f t="shared" si="13"/>
        <v>7.6229569192693329</v>
      </c>
      <c r="G39" s="72">
        <f t="shared" si="14"/>
        <v>0.36891945528133024</v>
      </c>
    </row>
    <row r="40" spans="1:7" ht="21.75" customHeight="1" x14ac:dyDescent="0.2">
      <c r="A40" s="58" t="s">
        <v>25</v>
      </c>
      <c r="B40" s="65">
        <f>SUM(B41:B43)</f>
        <v>0</v>
      </c>
      <c r="C40" s="59">
        <f t="shared" ref="C40:E40" si="18">SUM(C41:C43)</f>
        <v>13298</v>
      </c>
      <c r="D40" s="59">
        <f t="shared" si="18"/>
        <v>13298</v>
      </c>
      <c r="E40" s="59">
        <f t="shared" si="18"/>
        <v>738.29</v>
      </c>
      <c r="F40" s="62">
        <f t="shared" si="13"/>
        <v>0</v>
      </c>
      <c r="G40" s="60">
        <f t="shared" si="14"/>
        <v>5.5518875018799818E-2</v>
      </c>
    </row>
    <row r="41" spans="1:7" ht="21.75" customHeight="1" x14ac:dyDescent="0.2">
      <c r="A41" s="63" t="s">
        <v>26</v>
      </c>
      <c r="B41" s="64">
        <v>0</v>
      </c>
      <c r="C41" s="64">
        <v>0</v>
      </c>
      <c r="D41" s="64">
        <v>0</v>
      </c>
      <c r="E41" s="64">
        <v>511.35</v>
      </c>
      <c r="F41" s="61">
        <f t="shared" si="13"/>
        <v>0</v>
      </c>
      <c r="G41" s="74">
        <f t="shared" si="14"/>
        <v>0</v>
      </c>
    </row>
    <row r="42" spans="1:7" ht="21.75" customHeight="1" x14ac:dyDescent="0.2">
      <c r="A42" s="63" t="s">
        <v>27</v>
      </c>
      <c r="B42" s="64">
        <v>0</v>
      </c>
      <c r="C42" s="64">
        <v>13298</v>
      </c>
      <c r="D42" s="64">
        <v>13298</v>
      </c>
      <c r="E42" s="64">
        <v>226.94</v>
      </c>
      <c r="F42" s="61">
        <f t="shared" si="13"/>
        <v>0</v>
      </c>
      <c r="G42" s="74">
        <f t="shared" si="14"/>
        <v>1.7065724169047978E-2</v>
      </c>
    </row>
    <row r="43" spans="1:7" ht="21.75" customHeight="1" x14ac:dyDescent="0.2">
      <c r="A43" s="63" t="s">
        <v>28</v>
      </c>
      <c r="B43" s="64">
        <v>0</v>
      </c>
      <c r="C43" s="64">
        <v>0</v>
      </c>
      <c r="D43" s="64">
        <v>0</v>
      </c>
      <c r="E43" s="64">
        <v>0</v>
      </c>
      <c r="F43" s="61">
        <f t="shared" si="13"/>
        <v>0</v>
      </c>
      <c r="G43" s="74">
        <f t="shared" si="14"/>
        <v>0</v>
      </c>
    </row>
    <row r="44" spans="1:7" ht="21.75" customHeight="1" x14ac:dyDescent="0.2">
      <c r="A44" s="58" t="s">
        <v>29</v>
      </c>
      <c r="B44" s="59">
        <f>SUM(B45:B50)</f>
        <v>0</v>
      </c>
      <c r="C44" s="59">
        <f t="shared" ref="C44:E44" si="19">SUM(C45:C50)</f>
        <v>250200</v>
      </c>
      <c r="D44" s="59">
        <f t="shared" si="19"/>
        <v>250200</v>
      </c>
      <c r="E44" s="59">
        <f t="shared" si="19"/>
        <v>6134.8</v>
      </c>
      <c r="F44" s="62">
        <f t="shared" si="13"/>
        <v>0</v>
      </c>
      <c r="G44" s="60">
        <f>+IFERROR(E44/D44,)</f>
        <v>2.4519584332533973E-2</v>
      </c>
    </row>
    <row r="45" spans="1:7" ht="21.75" customHeight="1" x14ac:dyDescent="0.2">
      <c r="A45" s="63" t="s">
        <v>30</v>
      </c>
      <c r="B45" s="64">
        <v>0</v>
      </c>
      <c r="C45" s="64">
        <v>0</v>
      </c>
      <c r="D45" s="64">
        <v>0</v>
      </c>
      <c r="E45" s="64">
        <v>1044.25</v>
      </c>
      <c r="F45" s="61">
        <f t="shared" si="13"/>
        <v>0</v>
      </c>
      <c r="G45" s="74">
        <f t="shared" si="14"/>
        <v>0</v>
      </c>
    </row>
    <row r="46" spans="1:7" ht="21.75" customHeight="1" x14ac:dyDescent="0.2">
      <c r="A46" s="63" t="s">
        <v>31</v>
      </c>
      <c r="B46" s="64">
        <v>0</v>
      </c>
      <c r="C46" s="64">
        <v>207000</v>
      </c>
      <c r="D46" s="64">
        <v>207000</v>
      </c>
      <c r="E46" s="64">
        <v>370.05</v>
      </c>
      <c r="F46" s="61">
        <f t="shared" si="13"/>
        <v>0</v>
      </c>
      <c r="G46" s="74">
        <f t="shared" si="14"/>
        <v>1.7876811594202899E-3</v>
      </c>
    </row>
    <row r="47" spans="1:7" ht="21.75" customHeight="1" x14ac:dyDescent="0.2">
      <c r="A47" s="63" t="s">
        <v>32</v>
      </c>
      <c r="B47" s="64">
        <v>0</v>
      </c>
      <c r="C47" s="64">
        <v>37000</v>
      </c>
      <c r="D47" s="64">
        <v>37000</v>
      </c>
      <c r="E47" s="64">
        <v>0</v>
      </c>
      <c r="F47" s="61">
        <f t="shared" si="13"/>
        <v>0</v>
      </c>
      <c r="G47" s="74">
        <f t="shared" si="14"/>
        <v>0</v>
      </c>
    </row>
    <row r="48" spans="1:7" ht="21.75" customHeight="1" x14ac:dyDescent="0.2">
      <c r="A48" s="63" t="s">
        <v>33</v>
      </c>
      <c r="B48" s="64">
        <v>0</v>
      </c>
      <c r="C48" s="64">
        <v>0</v>
      </c>
      <c r="D48" s="64">
        <v>0</v>
      </c>
      <c r="E48" s="64">
        <v>244.25</v>
      </c>
      <c r="F48" s="61">
        <f t="shared" si="13"/>
        <v>0</v>
      </c>
      <c r="G48" s="74">
        <f t="shared" si="14"/>
        <v>0</v>
      </c>
    </row>
    <row r="49" spans="1:7" ht="21.75" customHeight="1" x14ac:dyDescent="0.2">
      <c r="A49" s="63" t="s">
        <v>34</v>
      </c>
      <c r="B49" s="64">
        <v>0</v>
      </c>
      <c r="C49" s="64">
        <v>3000</v>
      </c>
      <c r="D49" s="64">
        <v>3000</v>
      </c>
      <c r="E49" s="64">
        <v>4476.25</v>
      </c>
      <c r="F49" s="61">
        <f t="shared" si="13"/>
        <v>0</v>
      </c>
      <c r="G49" s="74">
        <f>+IFERROR(E49/D49,)</f>
        <v>1.4920833333333334</v>
      </c>
    </row>
    <row r="50" spans="1:7" ht="21.75" customHeight="1" x14ac:dyDescent="0.2">
      <c r="A50" s="63" t="s">
        <v>35</v>
      </c>
      <c r="B50" s="64">
        <v>0</v>
      </c>
      <c r="C50" s="64">
        <v>3200</v>
      </c>
      <c r="D50" s="64">
        <v>3200</v>
      </c>
      <c r="E50" s="64">
        <v>0</v>
      </c>
      <c r="F50" s="61">
        <f t="shared" si="13"/>
        <v>0</v>
      </c>
      <c r="G50" s="74">
        <f t="shared" si="14"/>
        <v>0</v>
      </c>
    </row>
    <row r="51" spans="1:7" ht="21.75" customHeight="1" x14ac:dyDescent="0.2">
      <c r="A51" s="58" t="s">
        <v>36</v>
      </c>
      <c r="B51" s="59">
        <f>SUM(B52:B60)</f>
        <v>37116.129999999997</v>
      </c>
      <c r="C51" s="59">
        <f t="shared" ref="C51:E51" si="20">SUM(C52:C60)</f>
        <v>483430</v>
      </c>
      <c r="D51" s="59">
        <f t="shared" si="20"/>
        <v>493430</v>
      </c>
      <c r="E51" s="59">
        <f t="shared" si="20"/>
        <v>272280.58</v>
      </c>
      <c r="F51" s="62">
        <f t="shared" si="13"/>
        <v>7.3359097513668594</v>
      </c>
      <c r="G51" s="60">
        <f t="shared" si="14"/>
        <v>0.5518119692762905</v>
      </c>
    </row>
    <row r="52" spans="1:7" ht="21.75" customHeight="1" x14ac:dyDescent="0.2">
      <c r="A52" s="63" t="s">
        <v>37</v>
      </c>
      <c r="B52" s="64">
        <v>0</v>
      </c>
      <c r="C52" s="64">
        <v>470</v>
      </c>
      <c r="D52" s="64">
        <v>470</v>
      </c>
      <c r="E52" s="64">
        <v>1167.27</v>
      </c>
      <c r="F52" s="61">
        <f t="shared" si="13"/>
        <v>0</v>
      </c>
      <c r="G52" s="74">
        <f t="shared" si="14"/>
        <v>2.4835531914893618</v>
      </c>
    </row>
    <row r="53" spans="1:7" ht="21.75" customHeight="1" x14ac:dyDescent="0.2">
      <c r="A53" s="63" t="s">
        <v>38</v>
      </c>
      <c r="B53" s="64">
        <v>0</v>
      </c>
      <c r="C53" s="64">
        <v>6000</v>
      </c>
      <c r="D53" s="64">
        <v>16000</v>
      </c>
      <c r="E53" s="64">
        <v>16103.19</v>
      </c>
      <c r="F53" s="61">
        <f t="shared" si="13"/>
        <v>0</v>
      </c>
      <c r="G53" s="74">
        <f t="shared" si="14"/>
        <v>1.0064493750000001</v>
      </c>
    </row>
    <row r="54" spans="1:7" ht="21.75" customHeight="1" x14ac:dyDescent="0.2">
      <c r="A54" s="63" t="s">
        <v>39</v>
      </c>
      <c r="B54" s="64">
        <v>0</v>
      </c>
      <c r="C54" s="64">
        <v>0</v>
      </c>
      <c r="D54" s="64">
        <v>0</v>
      </c>
      <c r="E54" s="64">
        <v>180</v>
      </c>
      <c r="F54" s="61">
        <f t="shared" si="13"/>
        <v>0</v>
      </c>
      <c r="G54" s="74">
        <f t="shared" si="14"/>
        <v>0</v>
      </c>
    </row>
    <row r="55" spans="1:7" ht="21.75" customHeight="1" x14ac:dyDescent="0.2">
      <c r="A55" s="63" t="s">
        <v>40</v>
      </c>
      <c r="B55" s="64">
        <v>0</v>
      </c>
      <c r="C55" s="64">
        <v>7760</v>
      </c>
      <c r="D55" s="64">
        <v>7760</v>
      </c>
      <c r="E55" s="64">
        <v>0</v>
      </c>
      <c r="F55" s="61">
        <f t="shared" si="13"/>
        <v>0</v>
      </c>
      <c r="G55" s="74">
        <f t="shared" si="14"/>
        <v>0</v>
      </c>
    </row>
    <row r="56" spans="1:7" ht="21.75" customHeight="1" x14ac:dyDescent="0.2">
      <c r="A56" s="63" t="s">
        <v>62</v>
      </c>
      <c r="B56" s="64">
        <v>37000</v>
      </c>
      <c r="C56" s="64">
        <v>450000</v>
      </c>
      <c r="D56" s="64">
        <v>450000</v>
      </c>
      <c r="E56" s="64">
        <v>225018.75</v>
      </c>
      <c r="F56" s="61">
        <f t="shared" si="13"/>
        <v>6.0815878378378381</v>
      </c>
      <c r="G56" s="74">
        <f>+IFERROR(E56/D56,)</f>
        <v>0.50004166666666672</v>
      </c>
    </row>
    <row r="57" spans="1:7" ht="21.75" customHeight="1" x14ac:dyDescent="0.2">
      <c r="A57" s="63" t="s">
        <v>41</v>
      </c>
      <c r="B57" s="64">
        <v>0</v>
      </c>
      <c r="C57" s="64">
        <v>0</v>
      </c>
      <c r="D57" s="64">
        <v>0</v>
      </c>
      <c r="E57" s="64">
        <v>0</v>
      </c>
      <c r="F57" s="61">
        <f t="shared" si="13"/>
        <v>0</v>
      </c>
      <c r="G57" s="74">
        <f t="shared" si="14"/>
        <v>0</v>
      </c>
    </row>
    <row r="58" spans="1:7" ht="21.75" customHeight="1" x14ac:dyDescent="0.2">
      <c r="A58" s="63" t="s">
        <v>42</v>
      </c>
      <c r="B58" s="64">
        <v>0</v>
      </c>
      <c r="C58" s="64">
        <v>4000</v>
      </c>
      <c r="D58" s="64">
        <v>4000</v>
      </c>
      <c r="E58" s="64">
        <v>20968.23</v>
      </c>
      <c r="F58" s="61">
        <f t="shared" si="13"/>
        <v>0</v>
      </c>
      <c r="G58" s="74">
        <f t="shared" si="14"/>
        <v>5.2420574999999996</v>
      </c>
    </row>
    <row r="59" spans="1:7" ht="21.75" customHeight="1" x14ac:dyDescent="0.2">
      <c r="A59" s="63" t="s">
        <v>43</v>
      </c>
      <c r="B59" s="64">
        <v>116.13</v>
      </c>
      <c r="C59" s="64">
        <v>7200</v>
      </c>
      <c r="D59" s="64">
        <v>7200</v>
      </c>
      <c r="E59" s="64">
        <v>4141.75</v>
      </c>
      <c r="F59" s="61">
        <f t="shared" si="13"/>
        <v>35.664772238009128</v>
      </c>
      <c r="G59" s="74">
        <f t="shared" si="14"/>
        <v>0.57524305555555555</v>
      </c>
    </row>
    <row r="60" spans="1:7" ht="21.75" customHeight="1" x14ac:dyDescent="0.2">
      <c r="A60" s="63" t="s">
        <v>44</v>
      </c>
      <c r="B60" s="64">
        <v>0</v>
      </c>
      <c r="C60" s="64">
        <v>8000</v>
      </c>
      <c r="D60" s="64">
        <v>8000</v>
      </c>
      <c r="E60" s="64">
        <v>4701.3900000000003</v>
      </c>
      <c r="F60" s="61">
        <f t="shared" si="13"/>
        <v>0</v>
      </c>
      <c r="G60" s="74">
        <f t="shared" si="14"/>
        <v>0.58767374999999999</v>
      </c>
    </row>
    <row r="61" spans="1:7" ht="21.75" customHeight="1" x14ac:dyDescent="0.2">
      <c r="A61" s="58" t="s">
        <v>45</v>
      </c>
      <c r="B61" s="59">
        <f>SUM(B62:B67)</f>
        <v>0</v>
      </c>
      <c r="C61" s="59">
        <f t="shared" ref="C61:D61" si="21">SUM(C62:C67)</f>
        <v>10000</v>
      </c>
      <c r="D61" s="59">
        <f t="shared" si="21"/>
        <v>10000</v>
      </c>
      <c r="E61" s="59">
        <f>SUM(E62:E67)</f>
        <v>3780.9900000000002</v>
      </c>
      <c r="F61" s="62">
        <f t="shared" si="13"/>
        <v>0</v>
      </c>
      <c r="G61" s="60">
        <f t="shared" si="14"/>
        <v>0.37809900000000002</v>
      </c>
    </row>
    <row r="62" spans="1:7" ht="21.75" customHeight="1" x14ac:dyDescent="0.2">
      <c r="A62" s="63" t="s">
        <v>225</v>
      </c>
      <c r="B62" s="64">
        <v>0</v>
      </c>
      <c r="C62" s="64">
        <v>8000</v>
      </c>
      <c r="D62" s="64">
        <v>8000</v>
      </c>
      <c r="E62" s="64">
        <v>3574.26</v>
      </c>
      <c r="F62" s="61">
        <f t="shared" ref="F62" si="22">+IFERROR(E62/B62,)</f>
        <v>0</v>
      </c>
      <c r="G62" s="74">
        <f t="shared" ref="G62" si="23">+IFERROR(E62/D62,)</f>
        <v>0.44678250000000003</v>
      </c>
    </row>
    <row r="63" spans="1:7" ht="21.75" customHeight="1" x14ac:dyDescent="0.2">
      <c r="A63" s="63" t="s">
        <v>175</v>
      </c>
      <c r="B63" s="64">
        <v>0</v>
      </c>
      <c r="C63" s="64">
        <v>1500</v>
      </c>
      <c r="D63" s="64">
        <v>1500</v>
      </c>
      <c r="E63" s="64">
        <v>0</v>
      </c>
      <c r="F63" s="61">
        <f t="shared" si="13"/>
        <v>0</v>
      </c>
      <c r="G63" s="74">
        <f t="shared" si="14"/>
        <v>0</v>
      </c>
    </row>
    <row r="64" spans="1:7" ht="21.75" customHeight="1" x14ac:dyDescent="0.2">
      <c r="A64" s="63" t="s">
        <v>46</v>
      </c>
      <c r="B64" s="64">
        <v>0</v>
      </c>
      <c r="C64" s="64">
        <v>0</v>
      </c>
      <c r="D64" s="64">
        <v>0</v>
      </c>
      <c r="E64" s="64">
        <v>0</v>
      </c>
      <c r="F64" s="61">
        <f t="shared" si="13"/>
        <v>0</v>
      </c>
      <c r="G64" s="74">
        <f t="shared" si="14"/>
        <v>0</v>
      </c>
    </row>
    <row r="65" spans="1:7" ht="21.75" customHeight="1" x14ac:dyDescent="0.2">
      <c r="A65" s="63" t="s">
        <v>47</v>
      </c>
      <c r="B65" s="64">
        <v>0</v>
      </c>
      <c r="C65" s="64">
        <v>500</v>
      </c>
      <c r="D65" s="64">
        <v>500</v>
      </c>
      <c r="E65" s="64">
        <v>206.73</v>
      </c>
      <c r="F65" s="61">
        <f t="shared" si="13"/>
        <v>0</v>
      </c>
      <c r="G65" s="74">
        <f t="shared" si="14"/>
        <v>0.41345999999999999</v>
      </c>
    </row>
    <row r="66" spans="1:7" ht="21.75" customHeight="1" x14ac:dyDescent="0.2">
      <c r="A66" s="63" t="s">
        <v>48</v>
      </c>
      <c r="B66" s="64">
        <v>0</v>
      </c>
      <c r="C66" s="64">
        <f>'Ek. i prog. klasifikacija'!G81</f>
        <v>0</v>
      </c>
      <c r="D66" s="64">
        <f>'Ek. i prog. klasifikacija'!H81</f>
        <v>0</v>
      </c>
      <c r="E66" s="64">
        <f>'Ek. i prog. klasifikacija'!I81</f>
        <v>0</v>
      </c>
      <c r="F66" s="61">
        <f t="shared" si="13"/>
        <v>0</v>
      </c>
      <c r="G66" s="74">
        <f t="shared" si="14"/>
        <v>0</v>
      </c>
    </row>
    <row r="67" spans="1:7" ht="21.75" customHeight="1" x14ac:dyDescent="0.2">
      <c r="A67" s="63" t="s">
        <v>49</v>
      </c>
      <c r="B67" s="64">
        <v>0</v>
      </c>
      <c r="C67" s="64">
        <v>0</v>
      </c>
      <c r="D67" s="64">
        <v>0</v>
      </c>
      <c r="E67" s="64">
        <v>0</v>
      </c>
      <c r="F67" s="61">
        <f t="shared" si="13"/>
        <v>0</v>
      </c>
      <c r="G67" s="74">
        <f t="shared" si="14"/>
        <v>0</v>
      </c>
    </row>
    <row r="68" spans="1:7" s="11" customFormat="1" ht="21.75" customHeight="1" x14ac:dyDescent="0.2">
      <c r="A68" s="70" t="s">
        <v>50</v>
      </c>
      <c r="B68" s="71">
        <f>B69</f>
        <v>96.39</v>
      </c>
      <c r="C68" s="71">
        <f t="shared" ref="C68:E68" si="24">C69</f>
        <v>250</v>
      </c>
      <c r="D68" s="71">
        <f t="shared" si="24"/>
        <v>250</v>
      </c>
      <c r="E68" s="71">
        <f t="shared" si="24"/>
        <v>280.8</v>
      </c>
      <c r="F68" s="73">
        <f t="shared" si="13"/>
        <v>2.9131652661064429</v>
      </c>
      <c r="G68" s="72">
        <f t="shared" si="14"/>
        <v>1.1232</v>
      </c>
    </row>
    <row r="69" spans="1:7" ht="21.75" customHeight="1" x14ac:dyDescent="0.2">
      <c r="A69" s="58" t="s">
        <v>51</v>
      </c>
      <c r="B69" s="59">
        <f>B70</f>
        <v>96.39</v>
      </c>
      <c r="C69" s="59">
        <f t="shared" ref="C69:D69" si="25">C70+C71</f>
        <v>250</v>
      </c>
      <c r="D69" s="59">
        <f t="shared" si="25"/>
        <v>250</v>
      </c>
      <c r="E69" s="59">
        <f>E70+E71</f>
        <v>280.8</v>
      </c>
      <c r="F69" s="62">
        <f t="shared" si="13"/>
        <v>2.9131652661064429</v>
      </c>
      <c r="G69" s="60">
        <f t="shared" si="14"/>
        <v>1.1232</v>
      </c>
    </row>
    <row r="70" spans="1:7" ht="21.75" customHeight="1" x14ac:dyDescent="0.2">
      <c r="A70" s="63" t="s">
        <v>52</v>
      </c>
      <c r="B70" s="64">
        <v>96.39</v>
      </c>
      <c r="C70" s="64">
        <v>250</v>
      </c>
      <c r="D70" s="64">
        <v>250</v>
      </c>
      <c r="E70" s="64">
        <v>280.8</v>
      </c>
      <c r="F70" s="61">
        <f t="shared" si="13"/>
        <v>2.9131652661064429</v>
      </c>
      <c r="G70" s="74">
        <f t="shared" si="14"/>
        <v>1.1232</v>
      </c>
    </row>
    <row r="71" spans="1:7" ht="21.75" customHeight="1" x14ac:dyDescent="0.2">
      <c r="A71" s="63" t="s">
        <v>229</v>
      </c>
      <c r="B71" s="64">
        <v>0</v>
      </c>
      <c r="C71" s="64">
        <f>'Ek. i prog. klasifikacija'!G58</f>
        <v>0</v>
      </c>
      <c r="D71" s="64">
        <v>0</v>
      </c>
      <c r="E71" s="64">
        <v>0</v>
      </c>
      <c r="F71" s="61">
        <f t="shared" si="13"/>
        <v>0</v>
      </c>
      <c r="G71" s="74">
        <f t="shared" si="14"/>
        <v>0</v>
      </c>
    </row>
    <row r="72" spans="1:7" s="10" customFormat="1" ht="24" customHeight="1" x14ac:dyDescent="0.2">
      <c r="A72" s="78" t="s">
        <v>53</v>
      </c>
      <c r="B72" s="79">
        <f>B73</f>
        <v>0</v>
      </c>
      <c r="C72" s="79">
        <f t="shared" ref="C72:D72" si="26">C73</f>
        <v>67000</v>
      </c>
      <c r="D72" s="79">
        <f t="shared" si="26"/>
        <v>107000</v>
      </c>
      <c r="E72" s="79">
        <f>E73+E79</f>
        <v>10522.88</v>
      </c>
      <c r="F72" s="84">
        <f t="shared" si="13"/>
        <v>0</v>
      </c>
      <c r="G72" s="80">
        <f t="shared" si="14"/>
        <v>9.8344672897196256E-2</v>
      </c>
    </row>
    <row r="73" spans="1:7" s="12" customFormat="1" ht="21.75" customHeight="1" x14ac:dyDescent="0.2">
      <c r="A73" s="70" t="s">
        <v>54</v>
      </c>
      <c r="B73" s="71">
        <f>B74+B79</f>
        <v>0</v>
      </c>
      <c r="C73" s="71">
        <f t="shared" ref="C73:E73" si="27">C74+C79</f>
        <v>67000</v>
      </c>
      <c r="D73" s="71">
        <f>D74+D79</f>
        <v>107000</v>
      </c>
      <c r="E73" s="71">
        <f t="shared" si="27"/>
        <v>10522.88</v>
      </c>
      <c r="F73" s="73">
        <f t="shared" si="13"/>
        <v>0</v>
      </c>
      <c r="G73" s="72">
        <f t="shared" si="14"/>
        <v>9.8344672897196256E-2</v>
      </c>
    </row>
    <row r="74" spans="1:7" ht="21.75" customHeight="1" x14ac:dyDescent="0.2">
      <c r="A74" s="58" t="s">
        <v>55</v>
      </c>
      <c r="B74" s="59">
        <f t="shared" ref="B74:E74" si="28">SUM(B75:B78)</f>
        <v>0</v>
      </c>
      <c r="C74" s="59">
        <f t="shared" si="28"/>
        <v>32000</v>
      </c>
      <c r="D74" s="59">
        <f t="shared" si="28"/>
        <v>72000</v>
      </c>
      <c r="E74" s="59">
        <f t="shared" si="28"/>
        <v>10522.88</v>
      </c>
      <c r="F74" s="62">
        <f t="shared" si="13"/>
        <v>0</v>
      </c>
      <c r="G74" s="60">
        <f t="shared" si="14"/>
        <v>0.14615111111111109</v>
      </c>
    </row>
    <row r="75" spans="1:7" ht="21.75" customHeight="1" x14ac:dyDescent="0.2">
      <c r="A75" s="63" t="s">
        <v>56</v>
      </c>
      <c r="B75" s="64">
        <v>0</v>
      </c>
      <c r="C75" s="64">
        <v>7000</v>
      </c>
      <c r="D75" s="64">
        <v>37000</v>
      </c>
      <c r="E75" s="64">
        <v>2167.5</v>
      </c>
      <c r="F75" s="61">
        <f t="shared" si="13"/>
        <v>0</v>
      </c>
      <c r="G75" s="74">
        <f t="shared" si="14"/>
        <v>5.8581081081081079E-2</v>
      </c>
    </row>
    <row r="76" spans="1:7" ht="21.75" customHeight="1" x14ac:dyDescent="0.2">
      <c r="A76" s="63" t="s">
        <v>176</v>
      </c>
      <c r="B76" s="64">
        <v>0</v>
      </c>
      <c r="C76" s="64">
        <v>0</v>
      </c>
      <c r="D76" s="64">
        <v>0</v>
      </c>
      <c r="E76" s="64">
        <v>0</v>
      </c>
      <c r="F76" s="61">
        <f t="shared" si="13"/>
        <v>0</v>
      </c>
      <c r="G76" s="74">
        <f t="shared" si="14"/>
        <v>0</v>
      </c>
    </row>
    <row r="77" spans="1:7" ht="21.75" customHeight="1" x14ac:dyDescent="0.2">
      <c r="A77" s="63" t="s">
        <v>226</v>
      </c>
      <c r="B77" s="64">
        <v>0</v>
      </c>
      <c r="C77" s="64">
        <v>10000</v>
      </c>
      <c r="D77" s="64">
        <v>10000</v>
      </c>
      <c r="E77" s="64">
        <v>8355.3799999999992</v>
      </c>
      <c r="F77" s="61">
        <f>+IFERROR(E77/B77,)</f>
        <v>0</v>
      </c>
      <c r="G77" s="74">
        <f t="shared" si="14"/>
        <v>0.83553799999999989</v>
      </c>
    </row>
    <row r="78" spans="1:7" ht="21.75" customHeight="1" x14ac:dyDescent="0.2">
      <c r="A78" s="63" t="s">
        <v>181</v>
      </c>
      <c r="B78" s="64">
        <v>0</v>
      </c>
      <c r="C78" s="64">
        <v>15000</v>
      </c>
      <c r="D78" s="64">
        <v>25000</v>
      </c>
      <c r="E78" s="64">
        <v>0</v>
      </c>
      <c r="F78" s="61">
        <f>+IFERROR(E78/B78,)</f>
        <v>0</v>
      </c>
      <c r="G78" s="74">
        <f t="shared" si="14"/>
        <v>0</v>
      </c>
    </row>
    <row r="79" spans="1:7" ht="21.75" customHeight="1" x14ac:dyDescent="0.2">
      <c r="A79" s="58" t="s">
        <v>227</v>
      </c>
      <c r="B79" s="59">
        <f>B80</f>
        <v>0</v>
      </c>
      <c r="C79" s="59">
        <f t="shared" ref="C79:E79" si="29">C80</f>
        <v>35000</v>
      </c>
      <c r="D79" s="59">
        <f t="shared" si="29"/>
        <v>35000</v>
      </c>
      <c r="E79" s="59">
        <f t="shared" si="29"/>
        <v>0</v>
      </c>
      <c r="F79" s="62">
        <f t="shared" si="13"/>
        <v>0</v>
      </c>
      <c r="G79" s="60">
        <f t="shared" si="14"/>
        <v>0</v>
      </c>
    </row>
    <row r="80" spans="1:7" ht="21.75" customHeight="1" x14ac:dyDescent="0.2">
      <c r="A80" s="63" t="s">
        <v>228</v>
      </c>
      <c r="B80" s="64">
        <v>0</v>
      </c>
      <c r="C80" s="64">
        <v>35000</v>
      </c>
      <c r="D80" s="64">
        <v>35000</v>
      </c>
      <c r="E80" s="64">
        <v>0</v>
      </c>
      <c r="F80" s="61">
        <f t="shared" si="13"/>
        <v>0</v>
      </c>
      <c r="G80" s="74">
        <f t="shared" si="14"/>
        <v>0</v>
      </c>
    </row>
    <row r="81" spans="1:7" ht="21.75" customHeight="1" x14ac:dyDescent="0.2">
      <c r="A81" s="81" t="s">
        <v>57</v>
      </c>
      <c r="B81" s="82">
        <f>B72+B30</f>
        <v>37212.519999999997</v>
      </c>
      <c r="C81" s="82">
        <f>C72+C30</f>
        <v>1164929</v>
      </c>
      <c r="D81" s="82">
        <f>D72+D30</f>
        <v>1214929</v>
      </c>
      <c r="E81" s="82">
        <f>E72+E30</f>
        <v>302217.54000000004</v>
      </c>
      <c r="F81" s="140">
        <f t="shared" si="13"/>
        <v>8.1213940899460741</v>
      </c>
      <c r="G81" s="83">
        <f t="shared" si="14"/>
        <v>0.24875325224766223</v>
      </c>
    </row>
    <row r="85" spans="1:7" x14ac:dyDescent="0.2">
      <c r="B85" s="5"/>
      <c r="C85" s="5"/>
      <c r="D85" s="5"/>
      <c r="E85" s="5"/>
    </row>
  </sheetData>
  <mergeCells count="2">
    <mergeCell ref="A2:G2"/>
    <mergeCell ref="A3:G3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ignoredErrors>
    <ignoredError sqref="C3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8"/>
  <sheetViews>
    <sheetView workbookViewId="0">
      <selection activeCell="G22" sqref="G22"/>
    </sheetView>
  </sheetViews>
  <sheetFormatPr defaultColWidth="9.140625" defaultRowHeight="11.25" x14ac:dyDescent="0.15"/>
  <cols>
    <col min="1" max="1" width="26.85546875" style="7" customWidth="1"/>
    <col min="2" max="3" width="16" style="7" customWidth="1"/>
    <col min="4" max="5" width="16.5703125" style="7" customWidth="1"/>
    <col min="6" max="6" width="13.7109375" style="7" customWidth="1"/>
    <col min="7" max="7" width="9.85546875" style="23" customWidth="1"/>
    <col min="8" max="16384" width="9.140625" style="7"/>
  </cols>
  <sheetData>
    <row r="1" spans="1:7" ht="27" customHeight="1" thickBot="1" x14ac:dyDescent="0.2">
      <c r="A1" s="220" t="s">
        <v>249</v>
      </c>
      <c r="B1" s="221"/>
      <c r="C1" s="221"/>
      <c r="D1" s="221"/>
      <c r="E1" s="221"/>
      <c r="F1" s="221"/>
      <c r="G1" s="222"/>
    </row>
    <row r="2" spans="1:7" ht="38.25" x14ac:dyDescent="0.15">
      <c r="A2" s="87" t="s">
        <v>149</v>
      </c>
      <c r="B2" s="88" t="s">
        <v>198</v>
      </c>
      <c r="C2" s="88" t="s">
        <v>183</v>
      </c>
      <c r="D2" s="88" t="s">
        <v>184</v>
      </c>
      <c r="E2" s="88" t="s">
        <v>197</v>
      </c>
      <c r="F2" s="88" t="s">
        <v>205</v>
      </c>
      <c r="G2" s="89" t="s">
        <v>206</v>
      </c>
    </row>
    <row r="3" spans="1:7" ht="12.75" x14ac:dyDescent="0.15">
      <c r="A3" s="90">
        <v>1</v>
      </c>
      <c r="B3" s="85">
        <v>2</v>
      </c>
      <c r="C3" s="85">
        <v>3</v>
      </c>
      <c r="D3" s="85">
        <v>4</v>
      </c>
      <c r="E3" s="85">
        <v>5</v>
      </c>
      <c r="F3" s="85">
        <v>6</v>
      </c>
      <c r="G3" s="91">
        <v>7</v>
      </c>
    </row>
    <row r="4" spans="1:7" ht="12.75" x14ac:dyDescent="0.15">
      <c r="A4" s="176" t="s">
        <v>250</v>
      </c>
      <c r="B4" s="85"/>
      <c r="C4" s="85"/>
      <c r="D4" s="85"/>
      <c r="E4" s="85"/>
      <c r="F4" s="85"/>
      <c r="G4" s="91"/>
    </row>
    <row r="5" spans="1:7" ht="12.75" x14ac:dyDescent="0.15">
      <c r="A5" s="226" t="s">
        <v>160</v>
      </c>
      <c r="B5" s="227"/>
      <c r="C5" s="227"/>
      <c r="D5" s="227"/>
      <c r="E5" s="227"/>
      <c r="F5" s="227"/>
      <c r="G5" s="228"/>
    </row>
    <row r="6" spans="1:7" ht="12.75" x14ac:dyDescent="0.2">
      <c r="A6" s="92" t="s">
        <v>150</v>
      </c>
      <c r="B6" s="99">
        <v>60960.800000000003</v>
      </c>
      <c r="C6" s="99">
        <v>764929</v>
      </c>
      <c r="D6" s="99">
        <v>814929</v>
      </c>
      <c r="E6" s="99">
        <v>302217.53999999998</v>
      </c>
      <c r="F6" s="86">
        <f>+IFERROR(E6/B6,)</f>
        <v>4.9575717510268884</v>
      </c>
      <c r="G6" s="93">
        <f>+IFERROR(E6/D6,)</f>
        <v>0.37085137478234298</v>
      </c>
    </row>
    <row r="7" spans="1:7" ht="12.75" x14ac:dyDescent="0.2">
      <c r="A7" s="92" t="s">
        <v>151</v>
      </c>
      <c r="B7" s="99">
        <v>60960.800000000003</v>
      </c>
      <c r="C7" s="99">
        <v>764929</v>
      </c>
      <c r="D7" s="99">
        <v>814929</v>
      </c>
      <c r="E7" s="99">
        <v>302217.53999999998</v>
      </c>
      <c r="F7" s="86">
        <f>+IFERROR(E7/B7,)</f>
        <v>4.9575717510268884</v>
      </c>
      <c r="G7" s="93">
        <f>+IFERROR(E7/D7,)</f>
        <v>0.37085137478234298</v>
      </c>
    </row>
    <row r="8" spans="1:7" s="13" customFormat="1" ht="12.75" x14ac:dyDescent="0.2">
      <c r="A8" s="92" t="s">
        <v>152</v>
      </c>
      <c r="B8" s="99">
        <f>B6-B7</f>
        <v>0</v>
      </c>
      <c r="C8" s="99"/>
      <c r="D8" s="99">
        <f t="shared" ref="D8:E8" si="0">D6-D7</f>
        <v>0</v>
      </c>
      <c r="E8" s="99">
        <f t="shared" si="0"/>
        <v>0</v>
      </c>
      <c r="F8" s="86">
        <f>+IFERROR(E8/B8,)</f>
        <v>0</v>
      </c>
      <c r="G8" s="93">
        <f>+IFERROR(E8/D8,)</f>
        <v>0</v>
      </c>
    </row>
    <row r="9" spans="1:7" s="13" customFormat="1" ht="12.75" x14ac:dyDescent="0.2">
      <c r="A9" s="223" t="s">
        <v>182</v>
      </c>
      <c r="B9" s="224"/>
      <c r="C9" s="224"/>
      <c r="D9" s="224"/>
      <c r="E9" s="224"/>
      <c r="F9" s="224"/>
      <c r="G9" s="225"/>
    </row>
    <row r="10" spans="1:7" s="13" customFormat="1" ht="12.75" x14ac:dyDescent="0.2">
      <c r="A10" s="92" t="s">
        <v>150</v>
      </c>
      <c r="B10" s="99">
        <v>0</v>
      </c>
      <c r="C10" s="99">
        <v>0</v>
      </c>
      <c r="D10" s="99">
        <v>0</v>
      </c>
      <c r="E10" s="99">
        <v>0</v>
      </c>
      <c r="F10" s="86">
        <f>+IFERROR(E10/B10,)</f>
        <v>0</v>
      </c>
      <c r="G10" s="93">
        <f>+IFERROR(E10/D10,)</f>
        <v>0</v>
      </c>
    </row>
    <row r="11" spans="1:7" s="13" customFormat="1" ht="12.75" x14ac:dyDescent="0.2">
      <c r="A11" s="92" t="s">
        <v>151</v>
      </c>
      <c r="B11" s="99">
        <v>0</v>
      </c>
      <c r="C11" s="99"/>
      <c r="D11" s="99"/>
      <c r="E11" s="99"/>
      <c r="F11" s="86">
        <f>+IFERROR(E11/B11,)</f>
        <v>0</v>
      </c>
      <c r="G11" s="93">
        <f>+IFERROR(E11/D11,)</f>
        <v>0</v>
      </c>
    </row>
    <row r="12" spans="1:7" s="13" customFormat="1" ht="12.75" x14ac:dyDescent="0.2">
      <c r="A12" s="92" t="s">
        <v>152</v>
      </c>
      <c r="B12" s="99">
        <f>B10-B11</f>
        <v>0</v>
      </c>
      <c r="C12" s="99">
        <f t="shared" ref="C12:E12" si="1">C10-C11</f>
        <v>0</v>
      </c>
      <c r="D12" s="99"/>
      <c r="E12" s="99">
        <f t="shared" si="1"/>
        <v>0</v>
      </c>
      <c r="F12" s="86">
        <f>+IFERROR(E12/B12,)</f>
        <v>0</v>
      </c>
      <c r="G12" s="93">
        <f>+IFERROR(E12/D12,)</f>
        <v>0</v>
      </c>
    </row>
    <row r="13" spans="1:7" ht="11.25" hidden="1" customHeight="1" x14ac:dyDescent="0.15">
      <c r="A13" s="217" t="s">
        <v>153</v>
      </c>
      <c r="B13" s="218"/>
      <c r="C13" s="218"/>
      <c r="D13" s="218"/>
      <c r="E13" s="218"/>
      <c r="F13" s="218"/>
      <c r="G13" s="219"/>
    </row>
    <row r="14" spans="1:7" ht="12.75" hidden="1" x14ac:dyDescent="0.2">
      <c r="A14" s="92" t="s">
        <v>150</v>
      </c>
      <c r="B14" s="99">
        <v>0</v>
      </c>
      <c r="C14" s="99">
        <v>0</v>
      </c>
      <c r="D14" s="99">
        <v>0</v>
      </c>
      <c r="E14" s="99">
        <v>0</v>
      </c>
      <c r="F14" s="86">
        <f>+IFERROR(E14/B14,)</f>
        <v>0</v>
      </c>
      <c r="G14" s="93">
        <f>+IFERROR(E14/D14,)</f>
        <v>0</v>
      </c>
    </row>
    <row r="15" spans="1:7" ht="12.75" hidden="1" x14ac:dyDescent="0.2">
      <c r="A15" s="92" t="s">
        <v>151</v>
      </c>
      <c r="B15" s="99">
        <v>0</v>
      </c>
      <c r="C15" s="99">
        <v>0</v>
      </c>
      <c r="D15" s="99">
        <v>0</v>
      </c>
      <c r="E15" s="99">
        <v>0</v>
      </c>
      <c r="F15" s="86">
        <f>+IFERROR(E15/B15,)</f>
        <v>0</v>
      </c>
      <c r="G15" s="93">
        <f>+IFERROR(E15/D15,)</f>
        <v>0</v>
      </c>
    </row>
    <row r="16" spans="1:7" s="13" customFormat="1" ht="12.75" hidden="1" x14ac:dyDescent="0.2">
      <c r="A16" s="92" t="s">
        <v>152</v>
      </c>
      <c r="B16" s="99">
        <f>B14-B15</f>
        <v>0</v>
      </c>
      <c r="C16" s="99">
        <f t="shared" ref="C16:E16" si="2">C14-C15</f>
        <v>0</v>
      </c>
      <c r="D16" s="99">
        <f t="shared" si="2"/>
        <v>0</v>
      </c>
      <c r="E16" s="99">
        <f t="shared" si="2"/>
        <v>0</v>
      </c>
      <c r="F16" s="86">
        <f>+IFERROR(E16/B16,)</f>
        <v>0</v>
      </c>
      <c r="G16" s="93">
        <f>+IFERROR(E16/D16,)</f>
        <v>0</v>
      </c>
    </row>
    <row r="17" spans="1:7" ht="11.25" hidden="1" customHeight="1" x14ac:dyDescent="0.15">
      <c r="A17" s="217" t="s">
        <v>154</v>
      </c>
      <c r="B17" s="218"/>
      <c r="C17" s="218"/>
      <c r="D17" s="218"/>
      <c r="E17" s="218"/>
      <c r="F17" s="218"/>
      <c r="G17" s="219"/>
    </row>
    <row r="18" spans="1:7" ht="12.75" hidden="1" x14ac:dyDescent="0.2">
      <c r="A18" s="92" t="s">
        <v>150</v>
      </c>
      <c r="B18" s="99">
        <v>0</v>
      </c>
      <c r="C18" s="99">
        <v>0</v>
      </c>
      <c r="D18" s="99">
        <v>0</v>
      </c>
      <c r="E18" s="99">
        <v>0</v>
      </c>
      <c r="F18" s="86">
        <f>+IFERROR(E18/B18,)</f>
        <v>0</v>
      </c>
      <c r="G18" s="93">
        <f>+IFERROR(E18/D18,)</f>
        <v>0</v>
      </c>
    </row>
    <row r="19" spans="1:7" ht="12.75" hidden="1" x14ac:dyDescent="0.2">
      <c r="A19" s="92" t="s">
        <v>151</v>
      </c>
      <c r="B19" s="99">
        <v>0</v>
      </c>
      <c r="C19" s="99">
        <f>'Ek. i prog. klasifikacija'!G66</f>
        <v>0</v>
      </c>
      <c r="D19" s="99">
        <f>'Ek. i prog. klasifikacija'!H66</f>
        <v>0</v>
      </c>
      <c r="E19" s="99">
        <f>'Ek. i prog. klasifikacija'!I66</f>
        <v>0</v>
      </c>
      <c r="F19" s="86">
        <f>+IFERROR(E19/B19,)</f>
        <v>0</v>
      </c>
      <c r="G19" s="93">
        <f>+IFERROR(E19/D19,)</f>
        <v>0</v>
      </c>
    </row>
    <row r="20" spans="1:7" s="13" customFormat="1" ht="12.75" hidden="1" x14ac:dyDescent="0.2">
      <c r="A20" s="92" t="s">
        <v>152</v>
      </c>
      <c r="B20" s="99">
        <f>B18-B19</f>
        <v>0</v>
      </c>
      <c r="C20" s="99">
        <f t="shared" ref="C20:E20" si="3">C18-C19</f>
        <v>0</v>
      </c>
      <c r="D20" s="99">
        <f t="shared" si="3"/>
        <v>0</v>
      </c>
      <c r="E20" s="99">
        <f t="shared" si="3"/>
        <v>0</v>
      </c>
      <c r="F20" s="86">
        <f>+IFERROR(E20/B20,)</f>
        <v>0</v>
      </c>
      <c r="G20" s="93">
        <f>+IFERROR(E20/D20,)</f>
        <v>0</v>
      </c>
    </row>
    <row r="21" spans="1:7" ht="11.25" customHeight="1" x14ac:dyDescent="0.15">
      <c r="A21" s="223" t="s">
        <v>155</v>
      </c>
      <c r="B21" s="224"/>
      <c r="C21" s="224"/>
      <c r="D21" s="224"/>
      <c r="E21" s="224"/>
      <c r="F21" s="224"/>
      <c r="G21" s="225"/>
    </row>
    <row r="22" spans="1:7" ht="12.75" x14ac:dyDescent="0.2">
      <c r="A22" s="92" t="s">
        <v>150</v>
      </c>
      <c r="B22" s="99">
        <v>0</v>
      </c>
      <c r="C22" s="99">
        <v>400000</v>
      </c>
      <c r="D22" s="99">
        <v>400000</v>
      </c>
      <c r="E22" s="99">
        <v>0</v>
      </c>
      <c r="F22" s="86">
        <f>+IFERROR(E22/B22,)</f>
        <v>0</v>
      </c>
      <c r="G22" s="93">
        <f>+IFERROR(E22/D22,)</f>
        <v>0</v>
      </c>
    </row>
    <row r="23" spans="1:7" ht="12.75" x14ac:dyDescent="0.2">
      <c r="A23" s="92" t="s">
        <v>151</v>
      </c>
      <c r="B23" s="99">
        <v>0</v>
      </c>
      <c r="C23" s="99">
        <v>400000</v>
      </c>
      <c r="D23" s="99">
        <v>400000</v>
      </c>
      <c r="E23" s="99">
        <v>0</v>
      </c>
      <c r="F23" s="86">
        <f>+IFERROR(E23/B23,)</f>
        <v>0</v>
      </c>
      <c r="G23" s="93">
        <f>+IFERROR(E23/D23,)</f>
        <v>0</v>
      </c>
    </row>
    <row r="24" spans="1:7" s="13" customFormat="1" ht="12.75" x14ac:dyDescent="0.2">
      <c r="A24" s="92" t="s">
        <v>152</v>
      </c>
      <c r="B24" s="99">
        <f>B22-B23</f>
        <v>0</v>
      </c>
      <c r="C24" s="99">
        <f t="shared" ref="C24:E24" si="4">C22-C23</f>
        <v>0</v>
      </c>
      <c r="D24" s="99">
        <f t="shared" si="4"/>
        <v>0</v>
      </c>
      <c r="E24" s="99">
        <f t="shared" si="4"/>
        <v>0</v>
      </c>
      <c r="F24" s="86">
        <f>+IFERROR(E24/B24,)</f>
        <v>0</v>
      </c>
      <c r="G24" s="93">
        <f>+IFERROR(E24/D24,)</f>
        <v>0</v>
      </c>
    </row>
    <row r="25" spans="1:7" ht="11.25" hidden="1" customHeight="1" x14ac:dyDescent="0.15">
      <c r="A25" s="223" t="s">
        <v>156</v>
      </c>
      <c r="B25" s="224"/>
      <c r="C25" s="224"/>
      <c r="D25" s="224"/>
      <c r="E25" s="224"/>
      <c r="F25" s="224"/>
      <c r="G25" s="225"/>
    </row>
    <row r="26" spans="1:7" ht="12.75" hidden="1" x14ac:dyDescent="0.2">
      <c r="A26" s="92" t="s">
        <v>150</v>
      </c>
      <c r="B26" s="99">
        <v>0</v>
      </c>
      <c r="C26" s="99">
        <v>0</v>
      </c>
      <c r="D26" s="99">
        <v>0</v>
      </c>
      <c r="E26" s="99">
        <v>0</v>
      </c>
      <c r="F26" s="86">
        <f>+IFERROR(E26/B26,)</f>
        <v>0</v>
      </c>
      <c r="G26" s="93">
        <f>+IFERROR(E26/D26,)</f>
        <v>0</v>
      </c>
    </row>
    <row r="27" spans="1:7" ht="12.75" hidden="1" x14ac:dyDescent="0.2">
      <c r="A27" s="92" t="s">
        <v>151</v>
      </c>
      <c r="B27" s="99">
        <v>0</v>
      </c>
      <c r="C27" s="99"/>
      <c r="D27" s="99">
        <v>0</v>
      </c>
      <c r="E27" s="99">
        <v>0</v>
      </c>
      <c r="F27" s="86">
        <f>+IFERROR(E27/B27,)</f>
        <v>0</v>
      </c>
      <c r="G27" s="93">
        <f>+IFERROR(E27/D27,)</f>
        <v>0</v>
      </c>
    </row>
    <row r="28" spans="1:7" s="13" customFormat="1" ht="12.75" hidden="1" x14ac:dyDescent="0.2">
      <c r="A28" s="92" t="s">
        <v>152</v>
      </c>
      <c r="B28" s="99">
        <f>B26-B27</f>
        <v>0</v>
      </c>
      <c r="C28" s="99">
        <f t="shared" ref="C28:E28" si="5">C26-C27</f>
        <v>0</v>
      </c>
      <c r="D28" s="99">
        <f t="shared" si="5"/>
        <v>0</v>
      </c>
      <c r="E28" s="99">
        <f t="shared" si="5"/>
        <v>0</v>
      </c>
      <c r="F28" s="86">
        <f>+IFERROR(E28/B28,)</f>
        <v>0</v>
      </c>
      <c r="G28" s="93">
        <f>+IFERROR(E28/D28,)</f>
        <v>0</v>
      </c>
    </row>
    <row r="29" spans="1:7" ht="11.25" customHeight="1" x14ac:dyDescent="0.15">
      <c r="A29" s="223" t="s">
        <v>157</v>
      </c>
      <c r="B29" s="224"/>
      <c r="C29" s="224"/>
      <c r="D29" s="224"/>
      <c r="E29" s="224"/>
      <c r="F29" s="224"/>
      <c r="G29" s="225"/>
    </row>
    <row r="30" spans="1:7" ht="12.75" x14ac:dyDescent="0.2">
      <c r="A30" s="92" t="s">
        <v>150</v>
      </c>
      <c r="B30" s="99">
        <v>0</v>
      </c>
      <c r="C30" s="99">
        <v>0</v>
      </c>
      <c r="D30" s="99">
        <v>0</v>
      </c>
      <c r="E30" s="99">
        <v>0</v>
      </c>
      <c r="F30" s="86">
        <f>+IFERROR(E30/B30,)</f>
        <v>0</v>
      </c>
      <c r="G30" s="93">
        <f>+IFERROR(E30/D30,)</f>
        <v>0</v>
      </c>
    </row>
    <row r="31" spans="1:7" ht="12.75" x14ac:dyDescent="0.2">
      <c r="A31" s="92" t="s">
        <v>151</v>
      </c>
      <c r="B31" s="99">
        <v>0</v>
      </c>
      <c r="C31" s="99">
        <v>0</v>
      </c>
      <c r="D31" s="99">
        <v>0</v>
      </c>
      <c r="E31" s="99">
        <v>0</v>
      </c>
      <c r="F31" s="86">
        <f>+IFERROR(E31/B31,)</f>
        <v>0</v>
      </c>
      <c r="G31" s="93">
        <f>+IFERROR(E31/D31,)</f>
        <v>0</v>
      </c>
    </row>
    <row r="32" spans="1:7" s="13" customFormat="1" ht="13.5" thickBot="1" x14ac:dyDescent="0.25">
      <c r="A32" s="92" t="s">
        <v>152</v>
      </c>
      <c r="B32" s="99">
        <f>B30-B31</f>
        <v>0</v>
      </c>
      <c r="C32" s="99">
        <f t="shared" ref="C32:E32" si="6">C30-C31</f>
        <v>0</v>
      </c>
      <c r="D32" s="99">
        <f t="shared" si="6"/>
        <v>0</v>
      </c>
      <c r="E32" s="99">
        <f t="shared" si="6"/>
        <v>0</v>
      </c>
      <c r="F32" s="86">
        <f>+IFERROR(E32/B32,)</f>
        <v>0</v>
      </c>
      <c r="G32" s="93">
        <f>+IFERROR(E32/D32,)</f>
        <v>0</v>
      </c>
    </row>
    <row r="33" spans="1:7" ht="12.75" hidden="1" x14ac:dyDescent="0.15">
      <c r="A33" s="217" t="s">
        <v>158</v>
      </c>
      <c r="B33" s="218"/>
      <c r="C33" s="218"/>
      <c r="D33" s="218"/>
      <c r="E33" s="218"/>
      <c r="F33" s="218"/>
      <c r="G33" s="219"/>
    </row>
    <row r="34" spans="1:7" ht="12.75" hidden="1" x14ac:dyDescent="0.2">
      <c r="A34" s="92" t="s">
        <v>150</v>
      </c>
      <c r="B34" s="99">
        <v>0</v>
      </c>
      <c r="C34" s="99">
        <v>0</v>
      </c>
      <c r="D34" s="99">
        <v>0</v>
      </c>
      <c r="E34" s="99">
        <v>0</v>
      </c>
      <c r="F34" s="86">
        <f>+IFERROR(E34/B34,)</f>
        <v>0</v>
      </c>
      <c r="G34" s="93">
        <f>+IFERROR(E34/D34,)</f>
        <v>0</v>
      </c>
    </row>
    <row r="35" spans="1:7" ht="12.75" hidden="1" x14ac:dyDescent="0.2">
      <c r="A35" s="92" t="s">
        <v>151</v>
      </c>
      <c r="B35" s="99">
        <v>0</v>
      </c>
      <c r="C35" s="99">
        <v>0</v>
      </c>
      <c r="D35" s="99">
        <v>0</v>
      </c>
      <c r="E35" s="99">
        <v>0</v>
      </c>
      <c r="F35" s="86">
        <f>+IFERROR(E35/B35,)</f>
        <v>0</v>
      </c>
      <c r="G35" s="93">
        <f>+IFERROR(E35/D35,)</f>
        <v>0</v>
      </c>
    </row>
    <row r="36" spans="1:7" s="13" customFormat="1" ht="12.75" hidden="1" x14ac:dyDescent="0.2">
      <c r="A36" s="92" t="s">
        <v>152</v>
      </c>
      <c r="B36" s="99">
        <f>B34-B35</f>
        <v>0</v>
      </c>
      <c r="C36" s="99">
        <v>0</v>
      </c>
      <c r="D36" s="99">
        <f t="shared" ref="D36:E36" si="7">D34-D35</f>
        <v>0</v>
      </c>
      <c r="E36" s="99">
        <f t="shared" si="7"/>
        <v>0</v>
      </c>
      <c r="F36" s="86">
        <f>+IFERROR(E36/B36,)</f>
        <v>0</v>
      </c>
      <c r="G36" s="93">
        <f>+IFERROR(E36/D36,)</f>
        <v>0</v>
      </c>
    </row>
    <row r="37" spans="1:7" ht="12.75" hidden="1" x14ac:dyDescent="0.15">
      <c r="A37" s="217" t="s">
        <v>159</v>
      </c>
      <c r="B37" s="218"/>
      <c r="C37" s="218"/>
      <c r="D37" s="218"/>
      <c r="E37" s="218"/>
      <c r="F37" s="218"/>
      <c r="G37" s="219"/>
    </row>
    <row r="38" spans="1:7" ht="12.75" hidden="1" x14ac:dyDescent="0.2">
      <c r="A38" s="92" t="s">
        <v>150</v>
      </c>
      <c r="B38" s="99">
        <v>0</v>
      </c>
      <c r="C38" s="99">
        <v>0</v>
      </c>
      <c r="D38" s="99">
        <v>0</v>
      </c>
      <c r="E38" s="99">
        <v>0</v>
      </c>
      <c r="F38" s="86">
        <f t="shared" ref="F38:F43" si="8">+IFERROR(E38/B38,)</f>
        <v>0</v>
      </c>
      <c r="G38" s="93">
        <f t="shared" ref="G38:G43" si="9">+IFERROR(E38/D38,)</f>
        <v>0</v>
      </c>
    </row>
    <row r="39" spans="1:7" ht="12.75" hidden="1" x14ac:dyDescent="0.2">
      <c r="A39" s="92" t="s">
        <v>151</v>
      </c>
      <c r="B39" s="99">
        <v>0</v>
      </c>
      <c r="C39" s="99">
        <v>0</v>
      </c>
      <c r="D39" s="99">
        <v>0</v>
      </c>
      <c r="E39" s="99">
        <v>0</v>
      </c>
      <c r="F39" s="86">
        <f t="shared" si="8"/>
        <v>0</v>
      </c>
      <c r="G39" s="93">
        <f t="shared" si="9"/>
        <v>0</v>
      </c>
    </row>
    <row r="40" spans="1:7" s="13" customFormat="1" ht="13.5" hidden="1" thickBot="1" x14ac:dyDescent="0.25">
      <c r="A40" s="94" t="s">
        <v>152</v>
      </c>
      <c r="B40" s="100">
        <f>B38-B39</f>
        <v>0</v>
      </c>
      <c r="C40" s="100">
        <f t="shared" ref="C40:E40" si="10">C38-C39</f>
        <v>0</v>
      </c>
      <c r="D40" s="100">
        <f t="shared" si="10"/>
        <v>0</v>
      </c>
      <c r="E40" s="100">
        <f t="shared" si="10"/>
        <v>0</v>
      </c>
      <c r="F40" s="101">
        <f t="shared" si="8"/>
        <v>0</v>
      </c>
      <c r="G40" s="95">
        <f t="shared" si="9"/>
        <v>0</v>
      </c>
    </row>
    <row r="41" spans="1:7" ht="20.100000000000001" customHeight="1" thickBot="1" x14ac:dyDescent="0.25">
      <c r="A41" s="150" t="s">
        <v>161</v>
      </c>
      <c r="B41" s="151">
        <f>SUM(B6+B10+B14+B18+B22+B26+B30+B34+B38)</f>
        <v>60960.800000000003</v>
      </c>
      <c r="C41" s="151">
        <f>SUM(C6+C10+C14+C18+C22+C26+C30+C34+C38)</f>
        <v>1164929</v>
      </c>
      <c r="D41" s="151">
        <f>SUM(D6+D10+D14+D18+D22+D26+D30+D34+D38)</f>
        <v>1214929</v>
      </c>
      <c r="E41" s="151">
        <f>SUM(E6+E14+E18+E22+E26+E30+E34+E38)</f>
        <v>302217.53999999998</v>
      </c>
      <c r="F41" s="152">
        <f t="shared" si="8"/>
        <v>4.9575717510268884</v>
      </c>
      <c r="G41" s="153">
        <f t="shared" si="9"/>
        <v>0.2487532522476622</v>
      </c>
    </row>
    <row r="42" spans="1:7" ht="20.100000000000001" customHeight="1" thickBot="1" x14ac:dyDescent="0.25">
      <c r="A42" s="154" t="s">
        <v>162</v>
      </c>
      <c r="B42" s="155">
        <f>SUM(B7+B15+B19+B23+B27+B31+B35+B39)</f>
        <v>60960.800000000003</v>
      </c>
      <c r="C42" s="155">
        <f>SUM(C7+C11+C15+C19+C23+C27+C31+C35+C39)</f>
        <v>1164929</v>
      </c>
      <c r="D42" s="155">
        <f>SUM(D7+D11+D15+D19+D23+D27+D31+D35+D39)</f>
        <v>1214929</v>
      </c>
      <c r="E42" s="155">
        <f>SUM(E7+E11+E15+E19+E23+E27+E31+E35+E39)</f>
        <v>302217.53999999998</v>
      </c>
      <c r="F42" s="156">
        <f t="shared" si="8"/>
        <v>4.9575717510268884</v>
      </c>
      <c r="G42" s="157">
        <f t="shared" si="9"/>
        <v>0.2487532522476622</v>
      </c>
    </row>
    <row r="43" spans="1:7" ht="20.100000000000001" customHeight="1" thickBot="1" x14ac:dyDescent="0.25">
      <c r="A43" s="96" t="s">
        <v>163</v>
      </c>
      <c r="B43" s="102">
        <f>B41-B42</f>
        <v>0</v>
      </c>
      <c r="C43" s="102">
        <f>C41-C42</f>
        <v>0</v>
      </c>
      <c r="D43" s="102">
        <f>D41-D42</f>
        <v>0</v>
      </c>
      <c r="E43" s="102">
        <f>E41-E42</f>
        <v>0</v>
      </c>
      <c r="F43" s="97">
        <f t="shared" si="8"/>
        <v>0</v>
      </c>
      <c r="G43" s="98">
        <f t="shared" si="9"/>
        <v>0</v>
      </c>
    </row>
    <row r="45" spans="1:7" x14ac:dyDescent="0.15">
      <c r="E45" s="23"/>
      <c r="G45" s="7"/>
    </row>
    <row r="46" spans="1:7" x14ac:dyDescent="0.15">
      <c r="E46" s="23"/>
      <c r="G46" s="7"/>
    </row>
    <row r="47" spans="1:7" x14ac:dyDescent="0.15">
      <c r="E47" s="23"/>
      <c r="G47" s="7"/>
    </row>
    <row r="48" spans="1:7" x14ac:dyDescent="0.15">
      <c r="E48" s="23"/>
      <c r="G48" s="7"/>
    </row>
  </sheetData>
  <mergeCells count="10">
    <mergeCell ref="A33:G33"/>
    <mergeCell ref="A37:G37"/>
    <mergeCell ref="A1:G1"/>
    <mergeCell ref="A13:G13"/>
    <mergeCell ref="A17:G17"/>
    <mergeCell ref="A21:G21"/>
    <mergeCell ref="A25:G25"/>
    <mergeCell ref="A29:G29"/>
    <mergeCell ref="A5:G5"/>
    <mergeCell ref="A9:G9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121"/>
  <sheetViews>
    <sheetView zoomScaleNormal="100" workbookViewId="0">
      <selection activeCell="B5" sqref="B5:J8"/>
    </sheetView>
  </sheetViews>
  <sheetFormatPr defaultColWidth="9.140625" defaultRowHeight="11.25" x14ac:dyDescent="0.15"/>
  <cols>
    <col min="1" max="1" width="9.140625" style="14"/>
    <col min="2" max="2" width="8.28515625" style="14" customWidth="1"/>
    <col min="3" max="4" width="7.140625" style="14" customWidth="1"/>
    <col min="5" max="5" width="2.7109375" style="14" customWidth="1"/>
    <col min="6" max="6" width="32.5703125" style="14" customWidth="1"/>
    <col min="7" max="7" width="14" style="14" customWidth="1"/>
    <col min="8" max="8" width="14" style="15" customWidth="1"/>
    <col min="9" max="9" width="15" style="15" customWidth="1"/>
    <col min="10" max="10" width="13" style="14" customWidth="1"/>
    <col min="11" max="11" width="10.7109375" style="14" customWidth="1"/>
    <col min="12" max="12" width="9.140625" style="14"/>
    <col min="13" max="13" width="9.140625" style="14" customWidth="1"/>
    <col min="14" max="14" width="10" style="14" bestFit="1" customWidth="1"/>
    <col min="15" max="16384" width="9.140625" style="14"/>
  </cols>
  <sheetData>
    <row r="1" spans="2:10" x14ac:dyDescent="0.15">
      <c r="B1" s="167"/>
      <c r="C1" s="168"/>
      <c r="D1" s="168"/>
      <c r="E1" s="168"/>
      <c r="F1" s="175" t="s">
        <v>248</v>
      </c>
      <c r="G1" s="168"/>
      <c r="H1" s="169"/>
      <c r="I1" s="169"/>
      <c r="J1" s="170"/>
    </row>
    <row r="2" spans="2:10" ht="6" customHeight="1" x14ac:dyDescent="0.15">
      <c r="B2" s="171"/>
      <c r="C2" s="172"/>
      <c r="D2" s="172"/>
      <c r="E2" s="172"/>
      <c r="F2" s="172"/>
      <c r="G2" s="172"/>
      <c r="H2" s="173"/>
      <c r="I2" s="173"/>
      <c r="J2" s="174"/>
    </row>
    <row r="3" spans="2:10" hidden="1" x14ac:dyDescent="0.15"/>
    <row r="4" spans="2:10" hidden="1" x14ac:dyDescent="0.15"/>
    <row r="5" spans="2:10" ht="11.25" customHeight="1" x14ac:dyDescent="0.15">
      <c r="B5" s="265" t="s">
        <v>142</v>
      </c>
      <c r="C5" s="265"/>
      <c r="D5" s="265"/>
      <c r="E5" s="265"/>
      <c r="F5" s="265"/>
      <c r="G5" s="265"/>
      <c r="H5" s="265"/>
      <c r="I5" s="265"/>
      <c r="J5" s="265"/>
    </row>
    <row r="6" spans="2:10" ht="15" customHeight="1" x14ac:dyDescent="0.15">
      <c r="B6" s="265"/>
      <c r="C6" s="265"/>
      <c r="D6" s="265"/>
      <c r="E6" s="265"/>
      <c r="F6" s="265"/>
      <c r="G6" s="265"/>
      <c r="H6" s="265"/>
      <c r="I6" s="265"/>
      <c r="J6" s="265"/>
    </row>
    <row r="7" spans="2:10" ht="6.75" hidden="1" customHeight="1" x14ac:dyDescent="0.15">
      <c r="B7" s="265"/>
      <c r="C7" s="265"/>
      <c r="D7" s="265"/>
      <c r="E7" s="265"/>
      <c r="F7" s="265"/>
      <c r="G7" s="265"/>
      <c r="H7" s="265"/>
      <c r="I7" s="265"/>
      <c r="J7" s="265"/>
    </row>
    <row r="8" spans="2:10" ht="27" hidden="1" customHeight="1" x14ac:dyDescent="0.15">
      <c r="B8" s="265"/>
      <c r="C8" s="265"/>
      <c r="D8" s="265"/>
      <c r="E8" s="265"/>
      <c r="F8" s="265"/>
      <c r="G8" s="265"/>
      <c r="H8" s="265"/>
      <c r="I8" s="265"/>
      <c r="J8" s="265"/>
    </row>
    <row r="9" spans="2:10" ht="15" customHeight="1" x14ac:dyDescent="0.15">
      <c r="B9" s="273" t="s">
        <v>106</v>
      </c>
      <c r="C9" s="273"/>
      <c r="D9" s="266" t="s">
        <v>108</v>
      </c>
      <c r="E9" s="267"/>
      <c r="F9" s="268"/>
      <c r="G9" s="260" t="s">
        <v>183</v>
      </c>
      <c r="H9" s="256" t="s">
        <v>184</v>
      </c>
      <c r="I9" s="256" t="s">
        <v>185</v>
      </c>
      <c r="J9" s="272" t="s">
        <v>107</v>
      </c>
    </row>
    <row r="10" spans="2:10" ht="36" customHeight="1" x14ac:dyDescent="0.15">
      <c r="B10" s="273"/>
      <c r="C10" s="273"/>
      <c r="D10" s="269"/>
      <c r="E10" s="270"/>
      <c r="F10" s="271"/>
      <c r="G10" s="261"/>
      <c r="H10" s="256"/>
      <c r="I10" s="256"/>
      <c r="J10" s="272"/>
    </row>
    <row r="11" spans="2:10" x14ac:dyDescent="0.15">
      <c r="B11" s="262">
        <v>1</v>
      </c>
      <c r="C11" s="263"/>
      <c r="D11" s="263"/>
      <c r="E11" s="263"/>
      <c r="F11" s="264"/>
      <c r="G11" s="105">
        <v>2</v>
      </c>
      <c r="H11" s="24">
        <v>3</v>
      </c>
      <c r="I11" s="25">
        <v>4</v>
      </c>
      <c r="J11" s="24">
        <v>5</v>
      </c>
    </row>
    <row r="12" spans="2:10" ht="34.5" customHeight="1" x14ac:dyDescent="0.15">
      <c r="B12" s="249" t="s">
        <v>103</v>
      </c>
      <c r="C12" s="249"/>
      <c r="D12" s="249" t="s">
        <v>104</v>
      </c>
      <c r="E12" s="249"/>
      <c r="F12" s="249"/>
      <c r="G12" s="141">
        <f t="shared" ref="G12:I13" si="0">G13</f>
        <v>1164929</v>
      </c>
      <c r="H12" s="141">
        <f t="shared" si="0"/>
        <v>1214929</v>
      </c>
      <c r="I12" s="141">
        <f t="shared" si="0"/>
        <v>302217.54000000004</v>
      </c>
      <c r="J12" s="142">
        <f>+IFERROR(I12/H12,)</f>
        <v>0.24875325224766223</v>
      </c>
    </row>
    <row r="13" spans="2:10" ht="26.25" customHeight="1" x14ac:dyDescent="0.15">
      <c r="B13" s="274" t="s">
        <v>230</v>
      </c>
      <c r="C13" s="275"/>
      <c r="D13" s="274" t="s">
        <v>231</v>
      </c>
      <c r="E13" s="276"/>
      <c r="F13" s="275"/>
      <c r="G13" s="141">
        <f t="shared" si="0"/>
        <v>1164929</v>
      </c>
      <c r="H13" s="141">
        <f t="shared" si="0"/>
        <v>1214929</v>
      </c>
      <c r="I13" s="141">
        <f t="shared" si="0"/>
        <v>302217.54000000004</v>
      </c>
      <c r="J13" s="143">
        <f t="shared" ref="J13:J90" si="1">+IFERROR(I13/H13,)</f>
        <v>0.24875325224766223</v>
      </c>
    </row>
    <row r="14" spans="2:10" ht="26.25" customHeight="1" x14ac:dyDescent="0.15">
      <c r="B14" s="249">
        <v>53847</v>
      </c>
      <c r="C14" s="249"/>
      <c r="D14" s="250" t="s">
        <v>232</v>
      </c>
      <c r="E14" s="251"/>
      <c r="F14" s="252"/>
      <c r="G14" s="141">
        <f>G15</f>
        <v>1164929</v>
      </c>
      <c r="H14" s="141">
        <f>H15</f>
        <v>1214929</v>
      </c>
      <c r="I14" s="141">
        <f>I15</f>
        <v>302217.54000000004</v>
      </c>
      <c r="J14" s="143">
        <f t="shared" si="1"/>
        <v>0.24875325224766223</v>
      </c>
    </row>
    <row r="15" spans="2:10" s="16" customFormat="1" ht="35.1" customHeight="1" x14ac:dyDescent="0.15">
      <c r="B15" s="257" t="s">
        <v>233</v>
      </c>
      <c r="C15" s="258"/>
      <c r="D15" s="258"/>
      <c r="E15" s="258"/>
      <c r="F15" s="259"/>
      <c r="G15" s="137">
        <f>G16+G59+G65</f>
        <v>1164929</v>
      </c>
      <c r="H15" s="137">
        <f>H16+H59+H65</f>
        <v>1214929</v>
      </c>
      <c r="I15" s="137">
        <f>I16+I59+I65</f>
        <v>302217.54000000004</v>
      </c>
      <c r="J15" s="134">
        <f t="shared" si="1"/>
        <v>0.24875325224766223</v>
      </c>
    </row>
    <row r="16" spans="2:10" s="16" customFormat="1" ht="24.95" customHeight="1" x14ac:dyDescent="0.15">
      <c r="B16" s="255" t="s">
        <v>234</v>
      </c>
      <c r="C16" s="255"/>
      <c r="D16" s="255" t="s">
        <v>235</v>
      </c>
      <c r="E16" s="255"/>
      <c r="F16" s="255"/>
      <c r="G16" s="135">
        <f>G17+G105</f>
        <v>1164929</v>
      </c>
      <c r="H16" s="135">
        <f t="shared" ref="H16:I16" si="2">H17+H105</f>
        <v>1214929</v>
      </c>
      <c r="I16" s="135">
        <f t="shared" si="2"/>
        <v>302217.54000000004</v>
      </c>
      <c r="J16" s="136">
        <f t="shared" si="1"/>
        <v>0.24875325224766223</v>
      </c>
    </row>
    <row r="17" spans="2:10" s="17" customFormat="1" ht="15" customHeight="1" x14ac:dyDescent="0.15">
      <c r="B17" s="253" t="s">
        <v>118</v>
      </c>
      <c r="C17" s="253"/>
      <c r="D17" s="254" t="s">
        <v>98</v>
      </c>
      <c r="E17" s="254"/>
      <c r="F17" s="254"/>
      <c r="G17" s="138">
        <f>G18</f>
        <v>764929</v>
      </c>
      <c r="H17" s="138">
        <f t="shared" ref="H17:I17" si="3">H18</f>
        <v>814929</v>
      </c>
      <c r="I17" s="138">
        <f t="shared" si="3"/>
        <v>302217.54000000004</v>
      </c>
      <c r="J17" s="139">
        <f>+IFERROR(I17/H17,)</f>
        <v>0.37085137478234304</v>
      </c>
    </row>
    <row r="18" spans="2:10" s="17" customFormat="1" ht="12" customHeight="1" x14ac:dyDescent="0.15">
      <c r="B18" s="229" t="s">
        <v>63</v>
      </c>
      <c r="C18" s="230"/>
      <c r="D18" s="229" t="s">
        <v>64</v>
      </c>
      <c r="E18" s="231"/>
      <c r="F18" s="230"/>
      <c r="G18" s="144">
        <f>G19+G28+G55+G97</f>
        <v>764929</v>
      </c>
      <c r="H18" s="144">
        <f t="shared" ref="H18:I18" si="4">H19+H28+H55+H97</f>
        <v>814929</v>
      </c>
      <c r="I18" s="144">
        <f t="shared" si="4"/>
        <v>302217.54000000004</v>
      </c>
      <c r="J18" s="41">
        <f>+IFERROR(I18/H18,)</f>
        <v>0.37085137478234304</v>
      </c>
    </row>
    <row r="19" spans="2:10" s="17" customFormat="1" ht="12.75" customHeight="1" x14ac:dyDescent="0.15">
      <c r="B19" s="229">
        <v>31</v>
      </c>
      <c r="C19" s="230"/>
      <c r="D19" s="229" t="s">
        <v>99</v>
      </c>
      <c r="E19" s="231"/>
      <c r="F19" s="230"/>
      <c r="G19" s="144">
        <f>G20+G22+G24</f>
        <v>340751</v>
      </c>
      <c r="H19" s="144">
        <f t="shared" ref="H19:I19" si="5">H20+H22+H24</f>
        <v>340751</v>
      </c>
      <c r="I19" s="144">
        <f t="shared" si="5"/>
        <v>8479.2000000000007</v>
      </c>
      <c r="J19" s="41">
        <f>+IFERROR(I19/H19,)</f>
        <v>2.4883859475100589E-2</v>
      </c>
    </row>
    <row r="20" spans="2:10" s="17" customFormat="1" ht="9.75" customHeight="1" x14ac:dyDescent="0.15">
      <c r="B20" s="229">
        <v>311</v>
      </c>
      <c r="C20" s="230"/>
      <c r="D20" s="229" t="s">
        <v>121</v>
      </c>
      <c r="E20" s="231"/>
      <c r="F20" s="230"/>
      <c r="G20" s="30">
        <f>G21</f>
        <v>237700</v>
      </c>
      <c r="H20" s="30">
        <f>H21</f>
        <v>237700</v>
      </c>
      <c r="I20" s="30">
        <f>I21</f>
        <v>7339.24</v>
      </c>
      <c r="J20" s="41">
        <f>+IFERROR(I20/H20,)</f>
        <v>3.0876062263357172E-2</v>
      </c>
    </row>
    <row r="21" spans="2:10" s="17" customFormat="1" ht="11.25" customHeight="1" x14ac:dyDescent="0.15">
      <c r="B21" s="233">
        <v>3111</v>
      </c>
      <c r="C21" s="234"/>
      <c r="D21" s="233" t="s">
        <v>122</v>
      </c>
      <c r="E21" s="235"/>
      <c r="F21" s="234"/>
      <c r="G21" s="31">
        <v>237700</v>
      </c>
      <c r="H21" s="31">
        <v>237700</v>
      </c>
      <c r="I21" s="31">
        <v>7339.24</v>
      </c>
      <c r="J21" s="42">
        <f t="shared" ref="J21:J26" si="6">+IFERROR(I21/H21,)</f>
        <v>3.0876062263357172E-2</v>
      </c>
    </row>
    <row r="22" spans="2:10" s="17" customFormat="1" ht="12.75" customHeight="1" x14ac:dyDescent="0.15">
      <c r="B22" s="229">
        <v>312</v>
      </c>
      <c r="C22" s="230"/>
      <c r="D22" s="229" t="s">
        <v>100</v>
      </c>
      <c r="E22" s="231"/>
      <c r="F22" s="230"/>
      <c r="G22" s="30">
        <f>G23</f>
        <v>14467</v>
      </c>
      <c r="H22" s="30">
        <f>H23</f>
        <v>14467</v>
      </c>
      <c r="I22" s="30">
        <f>I23</f>
        <v>0</v>
      </c>
      <c r="J22" s="42">
        <f t="shared" si="6"/>
        <v>0</v>
      </c>
    </row>
    <row r="23" spans="2:10" s="17" customFormat="1" ht="10.5" customHeight="1" x14ac:dyDescent="0.15">
      <c r="B23" s="236">
        <v>3121</v>
      </c>
      <c r="C23" s="236"/>
      <c r="D23" s="236" t="s">
        <v>100</v>
      </c>
      <c r="E23" s="236"/>
      <c r="F23" s="236"/>
      <c r="G23" s="31">
        <v>14467</v>
      </c>
      <c r="H23" s="31">
        <v>14467</v>
      </c>
      <c r="I23" s="31">
        <v>0</v>
      </c>
      <c r="J23" s="42">
        <f t="shared" si="6"/>
        <v>0</v>
      </c>
    </row>
    <row r="24" spans="2:10" s="17" customFormat="1" ht="12" customHeight="1" x14ac:dyDescent="0.15">
      <c r="B24" s="229">
        <v>313</v>
      </c>
      <c r="C24" s="230"/>
      <c r="D24" s="229" t="s">
        <v>101</v>
      </c>
      <c r="E24" s="231"/>
      <c r="F24" s="230"/>
      <c r="G24" s="30">
        <f>G25+G26</f>
        <v>88584</v>
      </c>
      <c r="H24" s="30">
        <f>SUM(H25:H26)</f>
        <v>88584</v>
      </c>
      <c r="I24" s="30">
        <f>SUM(I25:I26)</f>
        <v>1139.96</v>
      </c>
      <c r="J24" s="41">
        <f t="shared" si="6"/>
        <v>1.2868689605346338E-2</v>
      </c>
    </row>
    <row r="25" spans="2:10" s="17" customFormat="1" ht="9" customHeight="1" x14ac:dyDescent="0.15">
      <c r="B25" s="236">
        <v>3132</v>
      </c>
      <c r="C25" s="236"/>
      <c r="D25" s="236" t="s">
        <v>170</v>
      </c>
      <c r="E25" s="236"/>
      <c r="F25" s="236"/>
      <c r="G25" s="31">
        <v>44044</v>
      </c>
      <c r="H25" s="31">
        <v>44044</v>
      </c>
      <c r="I25" s="31">
        <v>1139.96</v>
      </c>
      <c r="J25" s="42">
        <f t="shared" si="6"/>
        <v>2.5882299518663155E-2</v>
      </c>
    </row>
    <row r="26" spans="2:10" s="17" customFormat="1" ht="10.5" customHeight="1" x14ac:dyDescent="0.15">
      <c r="B26" s="236">
        <v>3131</v>
      </c>
      <c r="C26" s="236"/>
      <c r="D26" s="236" t="s">
        <v>236</v>
      </c>
      <c r="E26" s="236"/>
      <c r="F26" s="236"/>
      <c r="G26" s="31">
        <v>44540</v>
      </c>
      <c r="H26" s="31">
        <v>44540</v>
      </c>
      <c r="I26" s="31">
        <v>0</v>
      </c>
      <c r="J26" s="42">
        <f t="shared" si="6"/>
        <v>0</v>
      </c>
    </row>
    <row r="27" spans="2:10" ht="9.9499999999999993" hidden="1" customHeight="1" x14ac:dyDescent="0.15">
      <c r="B27" s="229" t="s">
        <v>63</v>
      </c>
      <c r="C27" s="230"/>
      <c r="D27" s="229" t="s">
        <v>64</v>
      </c>
      <c r="E27" s="231"/>
      <c r="F27" s="230"/>
      <c r="G27" s="28"/>
      <c r="H27" s="28"/>
      <c r="I27" s="28"/>
      <c r="J27" s="41">
        <f t="shared" si="1"/>
        <v>0</v>
      </c>
    </row>
    <row r="28" spans="2:10" ht="9.9499999999999993" customHeight="1" x14ac:dyDescent="0.15">
      <c r="B28" s="229" t="s">
        <v>65</v>
      </c>
      <c r="C28" s="230"/>
      <c r="D28" s="229" t="s">
        <v>66</v>
      </c>
      <c r="E28" s="231"/>
      <c r="F28" s="230"/>
      <c r="G28" s="28">
        <f>G29+G32+G39+G49</f>
        <v>356928</v>
      </c>
      <c r="H28" s="28">
        <f>H29+H32+H39+H49</f>
        <v>366928</v>
      </c>
      <c r="I28" s="28">
        <f>I29+I32+I39+I49</f>
        <v>282934.66000000003</v>
      </c>
      <c r="J28" s="41">
        <f>+IFERROR(I28/H28,)</f>
        <v>0.77109040465704448</v>
      </c>
    </row>
    <row r="29" spans="2:10" ht="9.9499999999999993" customHeight="1" x14ac:dyDescent="0.15">
      <c r="B29" s="229" t="s">
        <v>67</v>
      </c>
      <c r="C29" s="230"/>
      <c r="D29" s="229" t="s">
        <v>68</v>
      </c>
      <c r="E29" s="231"/>
      <c r="F29" s="230"/>
      <c r="G29" s="28">
        <f>SUM(G30:G31)</f>
        <v>13298</v>
      </c>
      <c r="H29" s="28">
        <f>SUM(H30:H31)</f>
        <v>13298</v>
      </c>
      <c r="I29" s="28">
        <f>SUM(I30:I31)</f>
        <v>738.29</v>
      </c>
      <c r="J29" s="41">
        <f t="shared" si="1"/>
        <v>5.5518875018799818E-2</v>
      </c>
    </row>
    <row r="30" spans="2:10" ht="9.9499999999999993" customHeight="1" x14ac:dyDescent="0.15">
      <c r="B30" s="236" t="s">
        <v>69</v>
      </c>
      <c r="C30" s="236"/>
      <c r="D30" s="236" t="s">
        <v>110</v>
      </c>
      <c r="E30" s="236"/>
      <c r="F30" s="236"/>
      <c r="G30" s="26">
        <v>0</v>
      </c>
      <c r="H30" s="26">
        <v>0</v>
      </c>
      <c r="I30" s="27">
        <v>511.35</v>
      </c>
      <c r="J30" s="42">
        <f t="shared" si="1"/>
        <v>0</v>
      </c>
    </row>
    <row r="31" spans="2:10" ht="9.9499999999999993" customHeight="1" x14ac:dyDescent="0.15">
      <c r="B31" s="236">
        <v>3212</v>
      </c>
      <c r="C31" s="236"/>
      <c r="D31" s="236" t="s">
        <v>237</v>
      </c>
      <c r="E31" s="236"/>
      <c r="F31" s="236"/>
      <c r="G31" s="26">
        <v>13298</v>
      </c>
      <c r="H31" s="26">
        <v>13298</v>
      </c>
      <c r="I31" s="27">
        <v>226.94</v>
      </c>
      <c r="J31" s="42">
        <f t="shared" si="1"/>
        <v>1.7065724169047978E-2</v>
      </c>
    </row>
    <row r="32" spans="2:10" ht="9.9499999999999993" customHeight="1" x14ac:dyDescent="0.15">
      <c r="B32" s="232" t="s">
        <v>70</v>
      </c>
      <c r="C32" s="232"/>
      <c r="D32" s="232" t="s">
        <v>71</v>
      </c>
      <c r="E32" s="232"/>
      <c r="F32" s="232"/>
      <c r="G32" s="28">
        <f>SUM(G33:G38)</f>
        <v>8200</v>
      </c>
      <c r="H32" s="28">
        <f>SUM(H33:H38)</f>
        <v>8200</v>
      </c>
      <c r="I32" s="28">
        <f>SUM(I33:I38)</f>
        <v>6134.8</v>
      </c>
      <c r="J32" s="41">
        <f t="shared" si="1"/>
        <v>0.74814634146341463</v>
      </c>
    </row>
    <row r="33" spans="2:10" ht="9.9499999999999993" customHeight="1" x14ac:dyDescent="0.15">
      <c r="B33" s="236" t="s">
        <v>72</v>
      </c>
      <c r="C33" s="236"/>
      <c r="D33" s="236" t="s">
        <v>165</v>
      </c>
      <c r="E33" s="236"/>
      <c r="F33" s="236"/>
      <c r="G33" s="26">
        <v>0</v>
      </c>
      <c r="H33" s="26">
        <v>0</v>
      </c>
      <c r="I33" s="27">
        <v>1044.25</v>
      </c>
      <c r="J33" s="42">
        <f t="shared" si="1"/>
        <v>0</v>
      </c>
    </row>
    <row r="34" spans="2:10" ht="9.9499999999999993" customHeight="1" x14ac:dyDescent="0.15">
      <c r="B34" s="233">
        <v>3222</v>
      </c>
      <c r="C34" s="234"/>
      <c r="D34" s="233" t="s">
        <v>120</v>
      </c>
      <c r="E34" s="235"/>
      <c r="F34" s="234"/>
      <c r="G34" s="26">
        <v>0</v>
      </c>
      <c r="H34" s="26">
        <v>0</v>
      </c>
      <c r="I34" s="27">
        <v>370.05</v>
      </c>
      <c r="J34" s="42">
        <f t="shared" si="1"/>
        <v>0</v>
      </c>
    </row>
    <row r="35" spans="2:10" ht="9.9499999999999993" customHeight="1" x14ac:dyDescent="0.15">
      <c r="B35" s="236" t="s">
        <v>73</v>
      </c>
      <c r="C35" s="236"/>
      <c r="D35" s="236" t="s">
        <v>109</v>
      </c>
      <c r="E35" s="236"/>
      <c r="F35" s="236"/>
      <c r="G35" s="26">
        <v>2000</v>
      </c>
      <c r="H35" s="26">
        <v>2000</v>
      </c>
      <c r="I35" s="27">
        <v>0</v>
      </c>
      <c r="J35" s="42">
        <f t="shared" si="1"/>
        <v>0</v>
      </c>
    </row>
    <row r="36" spans="2:10" ht="9.9499999999999993" customHeight="1" x14ac:dyDescent="0.15">
      <c r="B36" s="233">
        <v>3224</v>
      </c>
      <c r="C36" s="234"/>
      <c r="D36" s="236" t="s">
        <v>137</v>
      </c>
      <c r="E36" s="236"/>
      <c r="F36" s="236"/>
      <c r="G36" s="26">
        <v>0</v>
      </c>
      <c r="H36" s="26">
        <v>0</v>
      </c>
      <c r="I36" s="27">
        <v>244.25</v>
      </c>
      <c r="J36" s="42">
        <f t="shared" si="1"/>
        <v>0</v>
      </c>
    </row>
    <row r="37" spans="2:10" ht="9.9499999999999993" customHeight="1" x14ac:dyDescent="0.15">
      <c r="B37" s="233" t="s">
        <v>74</v>
      </c>
      <c r="C37" s="234"/>
      <c r="D37" s="236" t="s">
        <v>166</v>
      </c>
      <c r="E37" s="236"/>
      <c r="F37" s="236"/>
      <c r="G37" s="26">
        <v>3000</v>
      </c>
      <c r="H37" s="26">
        <v>3000</v>
      </c>
      <c r="I37" s="27">
        <v>4476.25</v>
      </c>
      <c r="J37" s="42">
        <f t="shared" si="1"/>
        <v>1.4920833333333334</v>
      </c>
    </row>
    <row r="38" spans="2:10" ht="9.9499999999999993" customHeight="1" x14ac:dyDescent="0.15">
      <c r="B38" s="45">
        <v>3227</v>
      </c>
      <c r="C38" s="46"/>
      <c r="D38" s="233" t="s">
        <v>179</v>
      </c>
      <c r="E38" s="235"/>
      <c r="F38" s="234"/>
      <c r="G38" s="27">
        <v>3200</v>
      </c>
      <c r="H38" s="26">
        <v>3200</v>
      </c>
      <c r="I38" s="27">
        <v>0</v>
      </c>
      <c r="J38" s="42">
        <f t="shared" si="1"/>
        <v>0</v>
      </c>
    </row>
    <row r="39" spans="2:10" ht="9.9499999999999993" customHeight="1" x14ac:dyDescent="0.15">
      <c r="B39" s="229" t="s">
        <v>75</v>
      </c>
      <c r="C39" s="230"/>
      <c r="D39" s="232" t="s">
        <v>76</v>
      </c>
      <c r="E39" s="232"/>
      <c r="F39" s="232"/>
      <c r="G39" s="28">
        <f>SUM(G40:G48)</f>
        <v>325430</v>
      </c>
      <c r="H39" s="28">
        <f>SUM(H40:H48)</f>
        <v>335430</v>
      </c>
      <c r="I39" s="28">
        <f>SUM(I40:I48)</f>
        <v>272280.58</v>
      </c>
      <c r="J39" s="41">
        <f t="shared" si="1"/>
        <v>0.81173592105655434</v>
      </c>
    </row>
    <row r="40" spans="2:10" ht="9.9499999999999993" customHeight="1" x14ac:dyDescent="0.15">
      <c r="B40" s="233" t="s">
        <v>77</v>
      </c>
      <c r="C40" s="234"/>
      <c r="D40" s="236" t="s">
        <v>145</v>
      </c>
      <c r="E40" s="236"/>
      <c r="F40" s="236"/>
      <c r="G40" s="26">
        <v>470</v>
      </c>
      <c r="H40" s="26">
        <v>470</v>
      </c>
      <c r="I40" s="27">
        <v>1167.27</v>
      </c>
      <c r="J40" s="42">
        <f t="shared" si="1"/>
        <v>2.4835531914893618</v>
      </c>
    </row>
    <row r="41" spans="2:10" ht="9.9499999999999993" customHeight="1" x14ac:dyDescent="0.15">
      <c r="B41" s="233">
        <v>3232</v>
      </c>
      <c r="C41" s="234"/>
      <c r="D41" s="233" t="s">
        <v>114</v>
      </c>
      <c r="E41" s="235"/>
      <c r="F41" s="234"/>
      <c r="G41" s="26">
        <v>6000</v>
      </c>
      <c r="H41" s="26">
        <v>16000</v>
      </c>
      <c r="I41" s="27">
        <v>16103.19</v>
      </c>
      <c r="J41" s="42">
        <f t="shared" si="1"/>
        <v>1.0064493750000001</v>
      </c>
    </row>
    <row r="42" spans="2:10" ht="9.9499999999999993" customHeight="1" x14ac:dyDescent="0.15">
      <c r="B42" s="45">
        <v>3233</v>
      </c>
      <c r="C42" s="46"/>
      <c r="D42" s="233" t="s">
        <v>164</v>
      </c>
      <c r="E42" s="235"/>
      <c r="F42" s="234"/>
      <c r="G42" s="27">
        <v>0</v>
      </c>
      <c r="H42" s="26">
        <v>0</v>
      </c>
      <c r="I42" s="27">
        <v>180</v>
      </c>
      <c r="J42" s="42">
        <f t="shared" si="1"/>
        <v>0</v>
      </c>
    </row>
    <row r="43" spans="2:10" ht="9.9499999999999993" customHeight="1" x14ac:dyDescent="0.15">
      <c r="B43" s="233" t="s">
        <v>78</v>
      </c>
      <c r="C43" s="234"/>
      <c r="D43" s="236" t="s">
        <v>119</v>
      </c>
      <c r="E43" s="236"/>
      <c r="F43" s="236"/>
      <c r="G43" s="26">
        <v>2000</v>
      </c>
      <c r="H43" s="26">
        <v>2000</v>
      </c>
      <c r="I43" s="27">
        <v>0</v>
      </c>
      <c r="J43" s="42">
        <f t="shared" si="1"/>
        <v>0</v>
      </c>
    </row>
    <row r="44" spans="2:10" ht="9.9499999999999993" customHeight="1" x14ac:dyDescent="0.15">
      <c r="B44" s="233" t="s">
        <v>79</v>
      </c>
      <c r="C44" s="234"/>
      <c r="D44" s="236" t="s">
        <v>202</v>
      </c>
      <c r="E44" s="236"/>
      <c r="F44" s="236"/>
      <c r="G44" s="26">
        <v>297760</v>
      </c>
      <c r="H44" s="26">
        <v>297760</v>
      </c>
      <c r="I44" s="27">
        <v>225018.75</v>
      </c>
      <c r="J44" s="42">
        <f t="shared" si="1"/>
        <v>0.75570509806555619</v>
      </c>
    </row>
    <row r="45" spans="2:10" ht="9.9499999999999993" customHeight="1" x14ac:dyDescent="0.15">
      <c r="B45" s="233" t="s">
        <v>80</v>
      </c>
      <c r="C45" s="234"/>
      <c r="D45" s="236" t="s">
        <v>143</v>
      </c>
      <c r="E45" s="236"/>
      <c r="F45" s="236"/>
      <c r="G45" s="26">
        <v>0</v>
      </c>
      <c r="H45" s="26">
        <v>0</v>
      </c>
      <c r="I45" s="27">
        <v>0</v>
      </c>
      <c r="J45" s="42">
        <f t="shared" si="1"/>
        <v>0</v>
      </c>
    </row>
    <row r="46" spans="2:10" ht="9.9499999999999993" customHeight="1" x14ac:dyDescent="0.15">
      <c r="B46" s="233" t="s">
        <v>81</v>
      </c>
      <c r="C46" s="234"/>
      <c r="D46" s="236" t="s">
        <v>139</v>
      </c>
      <c r="E46" s="236"/>
      <c r="F46" s="236"/>
      <c r="G46" s="26">
        <v>4000</v>
      </c>
      <c r="H46" s="26">
        <v>4000</v>
      </c>
      <c r="I46" s="27">
        <v>20968.23</v>
      </c>
      <c r="J46" s="42">
        <f t="shared" si="1"/>
        <v>5.2420574999999996</v>
      </c>
    </row>
    <row r="47" spans="2:10" ht="9.9499999999999993" customHeight="1" x14ac:dyDescent="0.15">
      <c r="B47" s="233" t="s">
        <v>82</v>
      </c>
      <c r="C47" s="234"/>
      <c r="D47" s="236" t="s">
        <v>167</v>
      </c>
      <c r="E47" s="236"/>
      <c r="F47" s="236"/>
      <c r="G47" s="26">
        <v>7200</v>
      </c>
      <c r="H47" s="26">
        <v>7200</v>
      </c>
      <c r="I47" s="27">
        <v>4141.75</v>
      </c>
      <c r="J47" s="42">
        <f t="shared" si="1"/>
        <v>0.57524305555555555</v>
      </c>
    </row>
    <row r="48" spans="2:10" ht="9.9499999999999993" customHeight="1" x14ac:dyDescent="0.15">
      <c r="B48" s="233" t="s">
        <v>83</v>
      </c>
      <c r="C48" s="234"/>
      <c r="D48" s="236" t="s">
        <v>138</v>
      </c>
      <c r="E48" s="236"/>
      <c r="F48" s="236"/>
      <c r="G48" s="26">
        <v>8000</v>
      </c>
      <c r="H48" s="26">
        <v>8000</v>
      </c>
      <c r="I48" s="27">
        <v>4701.3900000000003</v>
      </c>
      <c r="J48" s="42">
        <f t="shared" si="1"/>
        <v>0.58767374999999999</v>
      </c>
    </row>
    <row r="49" spans="2:10" ht="9.9499999999999993" customHeight="1" x14ac:dyDescent="0.15">
      <c r="B49" s="229" t="s">
        <v>84</v>
      </c>
      <c r="C49" s="230"/>
      <c r="D49" s="232" t="s">
        <v>85</v>
      </c>
      <c r="E49" s="232"/>
      <c r="F49" s="232"/>
      <c r="G49" s="28">
        <f>SUM(G50:G54)</f>
        <v>10000</v>
      </c>
      <c r="H49" s="28">
        <f>SUM(H50:H54)</f>
        <v>10000</v>
      </c>
      <c r="I49" s="28">
        <f>SUM(I50:I54)</f>
        <v>3780.9900000000002</v>
      </c>
      <c r="J49" s="41">
        <f t="shared" si="1"/>
        <v>0.37809900000000002</v>
      </c>
    </row>
    <row r="50" spans="2:10" ht="9.9499999999999993" customHeight="1" x14ac:dyDescent="0.15">
      <c r="B50" s="45">
        <v>3291</v>
      </c>
      <c r="C50" s="44"/>
      <c r="D50" s="233" t="s">
        <v>238</v>
      </c>
      <c r="E50" s="235"/>
      <c r="F50" s="234"/>
      <c r="G50" s="27">
        <v>8000</v>
      </c>
      <c r="H50" s="26">
        <v>8000</v>
      </c>
      <c r="I50" s="27">
        <v>3574.26</v>
      </c>
      <c r="J50" s="42">
        <f t="shared" si="1"/>
        <v>0.44678250000000003</v>
      </c>
    </row>
    <row r="51" spans="2:10" ht="9.9499999999999993" customHeight="1" x14ac:dyDescent="0.15">
      <c r="B51" s="233">
        <v>3293</v>
      </c>
      <c r="C51" s="234"/>
      <c r="D51" s="236" t="s">
        <v>111</v>
      </c>
      <c r="E51" s="236"/>
      <c r="F51" s="236"/>
      <c r="G51" s="26">
        <v>1500</v>
      </c>
      <c r="H51" s="26">
        <v>1500</v>
      </c>
      <c r="I51" s="27">
        <v>0</v>
      </c>
      <c r="J51" s="42">
        <f t="shared" si="1"/>
        <v>0</v>
      </c>
    </row>
    <row r="52" spans="2:10" ht="9.9499999999999993" customHeight="1" x14ac:dyDescent="0.15">
      <c r="B52" s="233" t="s">
        <v>86</v>
      </c>
      <c r="C52" s="234"/>
      <c r="D52" s="236" t="s">
        <v>168</v>
      </c>
      <c r="E52" s="236"/>
      <c r="F52" s="236"/>
      <c r="G52" s="26">
        <v>0</v>
      </c>
      <c r="H52" s="26">
        <v>0</v>
      </c>
      <c r="I52" s="27">
        <v>0</v>
      </c>
      <c r="J52" s="42">
        <f t="shared" si="1"/>
        <v>0</v>
      </c>
    </row>
    <row r="53" spans="2:10" ht="9.9499999999999993" customHeight="1" x14ac:dyDescent="0.15">
      <c r="B53" s="45">
        <v>3295</v>
      </c>
      <c r="C53" s="46"/>
      <c r="D53" s="233" t="s">
        <v>172</v>
      </c>
      <c r="E53" s="235"/>
      <c r="F53" s="234"/>
      <c r="G53" s="26">
        <v>500</v>
      </c>
      <c r="H53" s="26">
        <v>500</v>
      </c>
      <c r="I53" s="27">
        <v>206.73</v>
      </c>
      <c r="J53" s="42">
        <f t="shared" si="1"/>
        <v>0.41345999999999999</v>
      </c>
    </row>
    <row r="54" spans="2:10" ht="9.9499999999999993" customHeight="1" x14ac:dyDescent="0.15">
      <c r="B54" s="233" t="s">
        <v>87</v>
      </c>
      <c r="C54" s="234"/>
      <c r="D54" s="236" t="s">
        <v>85</v>
      </c>
      <c r="E54" s="236"/>
      <c r="F54" s="236"/>
      <c r="G54" s="26">
        <v>0</v>
      </c>
      <c r="H54" s="26">
        <v>0</v>
      </c>
      <c r="I54" s="27">
        <v>0</v>
      </c>
      <c r="J54" s="42">
        <f t="shared" si="1"/>
        <v>0</v>
      </c>
    </row>
    <row r="55" spans="2:10" ht="9.9499999999999993" customHeight="1" x14ac:dyDescent="0.15">
      <c r="B55" s="229" t="s">
        <v>88</v>
      </c>
      <c r="C55" s="230"/>
      <c r="D55" s="232" t="s">
        <v>89</v>
      </c>
      <c r="E55" s="232"/>
      <c r="F55" s="232"/>
      <c r="G55" s="28">
        <f>G56</f>
        <v>250</v>
      </c>
      <c r="H55" s="28">
        <f>H56</f>
        <v>250</v>
      </c>
      <c r="I55" s="28">
        <f>I56</f>
        <v>280.8</v>
      </c>
      <c r="J55" s="41">
        <f t="shared" si="1"/>
        <v>1.1232</v>
      </c>
    </row>
    <row r="56" spans="2:10" ht="9.9499999999999993" customHeight="1" x14ac:dyDescent="0.15">
      <c r="B56" s="229" t="s">
        <v>90</v>
      </c>
      <c r="C56" s="230"/>
      <c r="D56" s="232" t="s">
        <v>91</v>
      </c>
      <c r="E56" s="232"/>
      <c r="F56" s="232"/>
      <c r="G56" s="26">
        <f>SUM(G57:G58)</f>
        <v>250</v>
      </c>
      <c r="H56" s="26">
        <f>SUM(H57:H58)</f>
        <v>250</v>
      </c>
      <c r="I56" s="26">
        <f>SUM(I57:I58)</f>
        <v>280.8</v>
      </c>
      <c r="J56" s="41">
        <f t="shared" si="1"/>
        <v>1.1232</v>
      </c>
    </row>
    <row r="57" spans="2:10" ht="9.9499999999999993" customHeight="1" x14ac:dyDescent="0.15">
      <c r="B57" s="233" t="s">
        <v>92</v>
      </c>
      <c r="C57" s="234"/>
      <c r="D57" s="236" t="s">
        <v>169</v>
      </c>
      <c r="E57" s="236"/>
      <c r="F57" s="236"/>
      <c r="G57" s="26">
        <v>250</v>
      </c>
      <c r="H57" s="26">
        <v>250</v>
      </c>
      <c r="I57" s="27">
        <v>280.8</v>
      </c>
      <c r="J57" s="42">
        <f t="shared" si="1"/>
        <v>1.1232</v>
      </c>
    </row>
    <row r="58" spans="2:10" ht="9.9499999999999993" customHeight="1" x14ac:dyDescent="0.15">
      <c r="B58" s="233">
        <v>3433</v>
      </c>
      <c r="C58" s="234"/>
      <c r="D58" s="236" t="s">
        <v>124</v>
      </c>
      <c r="E58" s="236"/>
      <c r="F58" s="236"/>
      <c r="G58" s="26">
        <v>0</v>
      </c>
      <c r="H58" s="26">
        <v>0</v>
      </c>
      <c r="I58" s="27">
        <v>0</v>
      </c>
      <c r="J58" s="42">
        <f t="shared" ref="J58" si="7">+IFERROR(I58/H58,)</f>
        <v>0</v>
      </c>
    </row>
    <row r="59" spans="2:10" s="16" customFormat="1" ht="24.95" hidden="1" customHeight="1" x14ac:dyDescent="0.15">
      <c r="B59" s="237" t="s">
        <v>112</v>
      </c>
      <c r="C59" s="237"/>
      <c r="D59" s="237" t="s">
        <v>113</v>
      </c>
      <c r="E59" s="237"/>
      <c r="F59" s="237"/>
      <c r="G59" s="33">
        <f t="shared" ref="G59:I63" si="8">G60</f>
        <v>0</v>
      </c>
      <c r="H59" s="33">
        <f t="shared" si="8"/>
        <v>0</v>
      </c>
      <c r="I59" s="33">
        <f t="shared" si="8"/>
        <v>0</v>
      </c>
      <c r="J59" s="39">
        <f t="shared" si="1"/>
        <v>0</v>
      </c>
    </row>
    <row r="60" spans="2:10" s="34" customFormat="1" ht="15" hidden="1" customHeight="1" x14ac:dyDescent="0.15">
      <c r="B60" s="238" t="s">
        <v>102</v>
      </c>
      <c r="C60" s="238"/>
      <c r="D60" s="239" t="s">
        <v>105</v>
      </c>
      <c r="E60" s="239"/>
      <c r="F60" s="239"/>
      <c r="G60" s="32">
        <f t="shared" si="8"/>
        <v>0</v>
      </c>
      <c r="H60" s="32">
        <f t="shared" si="8"/>
        <v>0</v>
      </c>
      <c r="I60" s="32">
        <f t="shared" si="8"/>
        <v>0</v>
      </c>
      <c r="J60" s="40">
        <f t="shared" si="1"/>
        <v>0</v>
      </c>
    </row>
    <row r="61" spans="2:10" ht="9.9499999999999993" hidden="1" customHeight="1" x14ac:dyDescent="0.15">
      <c r="B61" s="232" t="s">
        <v>63</v>
      </c>
      <c r="C61" s="232"/>
      <c r="D61" s="232" t="s">
        <v>64</v>
      </c>
      <c r="E61" s="232"/>
      <c r="F61" s="232"/>
      <c r="G61" s="28">
        <f t="shared" si="8"/>
        <v>0</v>
      </c>
      <c r="H61" s="28">
        <f t="shared" si="8"/>
        <v>0</v>
      </c>
      <c r="I61" s="28">
        <f t="shared" si="8"/>
        <v>0</v>
      </c>
      <c r="J61" s="41">
        <f t="shared" si="1"/>
        <v>0</v>
      </c>
    </row>
    <row r="62" spans="2:10" ht="9.9499999999999993" hidden="1" customHeight="1" x14ac:dyDescent="0.15">
      <c r="B62" s="232" t="s">
        <v>65</v>
      </c>
      <c r="C62" s="232"/>
      <c r="D62" s="232" t="s">
        <v>66</v>
      </c>
      <c r="E62" s="232"/>
      <c r="F62" s="232"/>
      <c r="G62" s="28">
        <f t="shared" si="8"/>
        <v>0</v>
      </c>
      <c r="H62" s="28">
        <f t="shared" si="8"/>
        <v>0</v>
      </c>
      <c r="I62" s="28">
        <f t="shared" si="8"/>
        <v>0</v>
      </c>
      <c r="J62" s="41">
        <f t="shared" si="1"/>
        <v>0</v>
      </c>
    </row>
    <row r="63" spans="2:10" ht="9.9499999999999993" hidden="1" customHeight="1" x14ac:dyDescent="0.15">
      <c r="B63" s="229" t="s">
        <v>75</v>
      </c>
      <c r="C63" s="230"/>
      <c r="D63" s="232" t="s">
        <v>76</v>
      </c>
      <c r="E63" s="232"/>
      <c r="F63" s="232"/>
      <c r="G63" s="28">
        <f t="shared" si="8"/>
        <v>0</v>
      </c>
      <c r="H63" s="28">
        <f t="shared" si="8"/>
        <v>0</v>
      </c>
      <c r="I63" s="28">
        <f t="shared" si="8"/>
        <v>0</v>
      </c>
      <c r="J63" s="41">
        <f t="shared" si="1"/>
        <v>0</v>
      </c>
    </row>
    <row r="64" spans="2:10" ht="9.9499999999999993" hidden="1" customHeight="1" x14ac:dyDescent="0.15">
      <c r="B64" s="233">
        <v>3232</v>
      </c>
      <c r="C64" s="234"/>
      <c r="D64" s="236" t="s">
        <v>114</v>
      </c>
      <c r="E64" s="236"/>
      <c r="F64" s="236"/>
      <c r="G64" s="26">
        <v>0</v>
      </c>
      <c r="H64" s="26">
        <v>0</v>
      </c>
      <c r="I64" s="27">
        <v>0</v>
      </c>
      <c r="J64" s="42">
        <f t="shared" si="1"/>
        <v>0</v>
      </c>
    </row>
    <row r="65" spans="2:10" s="35" customFormat="1" ht="24.95" hidden="1" customHeight="1" x14ac:dyDescent="0.2">
      <c r="B65" s="237" t="s">
        <v>126</v>
      </c>
      <c r="C65" s="248"/>
      <c r="D65" s="237" t="s">
        <v>127</v>
      </c>
      <c r="E65" s="247"/>
      <c r="F65" s="248"/>
      <c r="G65" s="33">
        <f t="shared" ref="G65:I66" si="9">G66</f>
        <v>0</v>
      </c>
      <c r="H65" s="33">
        <f t="shared" si="9"/>
        <v>0</v>
      </c>
      <c r="I65" s="33">
        <f t="shared" si="9"/>
        <v>0</v>
      </c>
      <c r="J65" s="39">
        <f t="shared" si="1"/>
        <v>0</v>
      </c>
    </row>
    <row r="66" spans="2:10" s="36" customFormat="1" ht="24.75" hidden="1" customHeight="1" x14ac:dyDescent="0.15">
      <c r="B66" s="238" t="s">
        <v>128</v>
      </c>
      <c r="C66" s="238"/>
      <c r="D66" s="239" t="s">
        <v>129</v>
      </c>
      <c r="E66" s="239"/>
      <c r="F66" s="239"/>
      <c r="G66" s="32">
        <f t="shared" si="9"/>
        <v>0</v>
      </c>
      <c r="H66" s="32">
        <f t="shared" si="9"/>
        <v>0</v>
      </c>
      <c r="I66" s="32">
        <f t="shared" si="9"/>
        <v>0</v>
      </c>
      <c r="J66" s="40">
        <f t="shared" si="1"/>
        <v>0</v>
      </c>
    </row>
    <row r="67" spans="2:10" ht="9.9499999999999993" hidden="1" customHeight="1" x14ac:dyDescent="0.15">
      <c r="B67" s="232" t="s">
        <v>63</v>
      </c>
      <c r="C67" s="232"/>
      <c r="D67" s="232" t="s">
        <v>64</v>
      </c>
      <c r="E67" s="232"/>
      <c r="F67" s="232"/>
      <c r="G67" s="28">
        <f>G68+G76+G82</f>
        <v>0</v>
      </c>
      <c r="H67" s="28">
        <f>H68+H76+H82</f>
        <v>0</v>
      </c>
      <c r="I67" s="28">
        <f>I68+I76+I82</f>
        <v>0</v>
      </c>
      <c r="J67" s="41">
        <f t="shared" si="1"/>
        <v>0</v>
      </c>
    </row>
    <row r="68" spans="2:10" ht="9.9499999999999993" hidden="1" customHeight="1" x14ac:dyDescent="0.15">
      <c r="B68" s="229">
        <v>31</v>
      </c>
      <c r="C68" s="230"/>
      <c r="D68" s="229" t="s">
        <v>99</v>
      </c>
      <c r="E68" s="231"/>
      <c r="F68" s="230"/>
      <c r="G68" s="28">
        <f>G69+G71+G73</f>
        <v>0</v>
      </c>
      <c r="H68" s="28">
        <f>H69+H71+H73</f>
        <v>0</v>
      </c>
      <c r="I68" s="28">
        <f>I69+I71+I73</f>
        <v>0</v>
      </c>
      <c r="J68" s="41">
        <f t="shared" si="1"/>
        <v>0</v>
      </c>
    </row>
    <row r="69" spans="2:10" ht="9.9499999999999993" hidden="1" customHeight="1" x14ac:dyDescent="0.15">
      <c r="B69" s="229">
        <v>311</v>
      </c>
      <c r="C69" s="230"/>
      <c r="D69" s="229" t="s">
        <v>121</v>
      </c>
      <c r="E69" s="231"/>
      <c r="F69" s="230"/>
      <c r="G69" s="28">
        <f>G70</f>
        <v>0</v>
      </c>
      <c r="H69" s="28">
        <f>H70</f>
        <v>0</v>
      </c>
      <c r="I69" s="28">
        <f>I70</f>
        <v>0</v>
      </c>
      <c r="J69" s="41">
        <f t="shared" si="1"/>
        <v>0</v>
      </c>
    </row>
    <row r="70" spans="2:10" ht="9.9499999999999993" hidden="1" customHeight="1" x14ac:dyDescent="0.15">
      <c r="B70" s="233">
        <v>3111</v>
      </c>
      <c r="C70" s="234"/>
      <c r="D70" s="233" t="s">
        <v>122</v>
      </c>
      <c r="E70" s="235"/>
      <c r="F70" s="234"/>
      <c r="G70" s="27">
        <v>0</v>
      </c>
      <c r="H70" s="26">
        <v>0</v>
      </c>
      <c r="I70" s="27">
        <v>0</v>
      </c>
      <c r="J70" s="42">
        <f t="shared" si="1"/>
        <v>0</v>
      </c>
    </row>
    <row r="71" spans="2:10" ht="9.9499999999999993" hidden="1" customHeight="1" x14ac:dyDescent="0.15">
      <c r="B71" s="229">
        <v>312</v>
      </c>
      <c r="C71" s="230"/>
      <c r="D71" s="229" t="s">
        <v>100</v>
      </c>
      <c r="E71" s="231"/>
      <c r="F71" s="230"/>
      <c r="G71" s="28">
        <f>G72</f>
        <v>0</v>
      </c>
      <c r="H71" s="28">
        <f>H72</f>
        <v>0</v>
      </c>
      <c r="I71" s="28">
        <f>I72</f>
        <v>0</v>
      </c>
      <c r="J71" s="41">
        <f t="shared" si="1"/>
        <v>0</v>
      </c>
    </row>
    <row r="72" spans="2:10" ht="9.9499999999999993" hidden="1" customHeight="1" x14ac:dyDescent="0.15">
      <c r="B72" s="236">
        <v>3121</v>
      </c>
      <c r="C72" s="236"/>
      <c r="D72" s="236" t="s">
        <v>100</v>
      </c>
      <c r="E72" s="236"/>
      <c r="F72" s="236"/>
      <c r="G72" s="26">
        <v>0</v>
      </c>
      <c r="H72" s="26">
        <v>0</v>
      </c>
      <c r="I72" s="27">
        <v>0</v>
      </c>
      <c r="J72" s="42">
        <f t="shared" si="1"/>
        <v>0</v>
      </c>
    </row>
    <row r="73" spans="2:10" ht="9.9499999999999993" hidden="1" customHeight="1" x14ac:dyDescent="0.15">
      <c r="B73" s="229">
        <v>313</v>
      </c>
      <c r="C73" s="230"/>
      <c r="D73" s="229" t="s">
        <v>101</v>
      </c>
      <c r="E73" s="231"/>
      <c r="F73" s="230"/>
      <c r="G73" s="28">
        <f>SUM(G74:G75)</f>
        <v>0</v>
      </c>
      <c r="H73" s="28">
        <f>SUM(H74:H75)</f>
        <v>0</v>
      </c>
      <c r="I73" s="28">
        <f>SUM(I74:I75)</f>
        <v>0</v>
      </c>
      <c r="J73" s="41">
        <f t="shared" si="1"/>
        <v>0</v>
      </c>
    </row>
    <row r="74" spans="2:10" ht="9.9499999999999993" hidden="1" customHeight="1" x14ac:dyDescent="0.15">
      <c r="B74" s="236">
        <v>3132</v>
      </c>
      <c r="C74" s="236"/>
      <c r="D74" s="236" t="s">
        <v>170</v>
      </c>
      <c r="E74" s="236"/>
      <c r="F74" s="236"/>
      <c r="G74" s="26">
        <v>0</v>
      </c>
      <c r="H74" s="26">
        <v>0</v>
      </c>
      <c r="I74" s="27">
        <v>0</v>
      </c>
      <c r="J74" s="42">
        <f t="shared" si="1"/>
        <v>0</v>
      </c>
    </row>
    <row r="75" spans="2:10" ht="9.9499999999999993" hidden="1" customHeight="1" x14ac:dyDescent="0.15">
      <c r="B75" s="236">
        <v>3133</v>
      </c>
      <c r="C75" s="236"/>
      <c r="D75" s="236" t="s">
        <v>123</v>
      </c>
      <c r="E75" s="236"/>
      <c r="F75" s="236"/>
      <c r="G75" s="26">
        <v>0</v>
      </c>
      <c r="H75" s="26">
        <v>0</v>
      </c>
      <c r="I75" s="27">
        <v>0</v>
      </c>
      <c r="J75" s="42">
        <f t="shared" si="1"/>
        <v>0</v>
      </c>
    </row>
    <row r="76" spans="2:10" ht="9.9499999999999993" hidden="1" customHeight="1" x14ac:dyDescent="0.15">
      <c r="B76" s="232" t="s">
        <v>65</v>
      </c>
      <c r="C76" s="232"/>
      <c r="D76" s="232" t="s">
        <v>66</v>
      </c>
      <c r="E76" s="232"/>
      <c r="F76" s="232"/>
      <c r="G76" s="28">
        <f>G77+G79</f>
        <v>0</v>
      </c>
      <c r="H76" s="28">
        <f>H77+H79</f>
        <v>0</v>
      </c>
      <c r="I76" s="28">
        <f>I77+I79</f>
        <v>0</v>
      </c>
      <c r="J76" s="41">
        <f t="shared" si="1"/>
        <v>0</v>
      </c>
    </row>
    <row r="77" spans="2:10" ht="9.9499999999999993" hidden="1" customHeight="1" x14ac:dyDescent="0.15">
      <c r="B77" s="229">
        <v>321</v>
      </c>
      <c r="C77" s="230"/>
      <c r="D77" s="229" t="s">
        <v>68</v>
      </c>
      <c r="E77" s="231"/>
      <c r="F77" s="230"/>
      <c r="G77" s="28">
        <f>G78</f>
        <v>0</v>
      </c>
      <c r="H77" s="28">
        <f>H78</f>
        <v>0</v>
      </c>
      <c r="I77" s="28">
        <f>I78</f>
        <v>0</v>
      </c>
      <c r="J77" s="41">
        <f t="shared" si="1"/>
        <v>0</v>
      </c>
    </row>
    <row r="78" spans="2:10" ht="9.9499999999999993" hidden="1" customHeight="1" x14ac:dyDescent="0.15">
      <c r="B78" s="236">
        <v>3212</v>
      </c>
      <c r="C78" s="236"/>
      <c r="D78" s="236" t="s">
        <v>136</v>
      </c>
      <c r="E78" s="236"/>
      <c r="F78" s="236"/>
      <c r="G78" s="26">
        <v>0</v>
      </c>
      <c r="H78" s="26">
        <v>0</v>
      </c>
      <c r="I78" s="27">
        <v>0</v>
      </c>
      <c r="J78" s="42">
        <f t="shared" si="1"/>
        <v>0</v>
      </c>
    </row>
    <row r="79" spans="2:10" ht="9.9499999999999993" hidden="1" customHeight="1" x14ac:dyDescent="0.15">
      <c r="B79" s="229">
        <v>329</v>
      </c>
      <c r="C79" s="230"/>
      <c r="D79" s="229" t="s">
        <v>85</v>
      </c>
      <c r="E79" s="231"/>
      <c r="F79" s="230"/>
      <c r="G79" s="28">
        <f>SUM(G80:G81)</f>
        <v>0</v>
      </c>
      <c r="H79" s="28">
        <f>SUM(H80:H81)</f>
        <v>0</v>
      </c>
      <c r="I79" s="28">
        <f>SUM(I80:I81)</f>
        <v>0</v>
      </c>
      <c r="J79" s="41">
        <f t="shared" si="1"/>
        <v>0</v>
      </c>
    </row>
    <row r="80" spans="2:10" ht="9.9499999999999993" hidden="1" customHeight="1" x14ac:dyDescent="0.15">
      <c r="B80" s="236">
        <v>3295</v>
      </c>
      <c r="C80" s="236"/>
      <c r="D80" s="236" t="s">
        <v>172</v>
      </c>
      <c r="E80" s="236"/>
      <c r="F80" s="236"/>
      <c r="G80" s="26">
        <v>0</v>
      </c>
      <c r="H80" s="26">
        <v>0</v>
      </c>
      <c r="I80" s="27">
        <v>0</v>
      </c>
      <c r="J80" s="42">
        <f t="shared" si="1"/>
        <v>0</v>
      </c>
    </row>
    <row r="81" spans="2:10" ht="9.9499999999999993" hidden="1" customHeight="1" x14ac:dyDescent="0.15">
      <c r="B81" s="236">
        <v>3296</v>
      </c>
      <c r="C81" s="236"/>
      <c r="D81" s="236" t="s">
        <v>132</v>
      </c>
      <c r="E81" s="236"/>
      <c r="F81" s="236"/>
      <c r="G81" s="26">
        <v>0</v>
      </c>
      <c r="H81" s="26">
        <v>0</v>
      </c>
      <c r="I81" s="27">
        <v>0</v>
      </c>
      <c r="J81" s="42">
        <f t="shared" si="1"/>
        <v>0</v>
      </c>
    </row>
    <row r="82" spans="2:10" ht="9.9499999999999993" hidden="1" customHeight="1" x14ac:dyDescent="0.15">
      <c r="B82" s="229" t="s">
        <v>88</v>
      </c>
      <c r="C82" s="230"/>
      <c r="D82" s="232" t="s">
        <v>89</v>
      </c>
      <c r="E82" s="232"/>
      <c r="F82" s="232"/>
      <c r="G82" s="28">
        <f t="shared" ref="G82:I83" si="10">G83</f>
        <v>0</v>
      </c>
      <c r="H82" s="28">
        <f t="shared" si="10"/>
        <v>0</v>
      </c>
      <c r="I82" s="28">
        <f t="shared" si="10"/>
        <v>0</v>
      </c>
      <c r="J82" s="41">
        <f t="shared" si="1"/>
        <v>0</v>
      </c>
    </row>
    <row r="83" spans="2:10" ht="9.9499999999999993" hidden="1" customHeight="1" x14ac:dyDescent="0.15">
      <c r="B83" s="229" t="s">
        <v>90</v>
      </c>
      <c r="C83" s="230"/>
      <c r="D83" s="232" t="s">
        <v>91</v>
      </c>
      <c r="E83" s="232"/>
      <c r="F83" s="232"/>
      <c r="G83" s="28">
        <f t="shared" si="10"/>
        <v>0</v>
      </c>
      <c r="H83" s="28">
        <f t="shared" si="10"/>
        <v>0</v>
      </c>
      <c r="I83" s="28">
        <f t="shared" si="10"/>
        <v>0</v>
      </c>
      <c r="J83" s="41">
        <f t="shared" si="1"/>
        <v>0</v>
      </c>
    </row>
    <row r="84" spans="2:10" ht="9.9499999999999993" hidden="1" customHeight="1" x14ac:dyDescent="0.15">
      <c r="B84" s="233">
        <v>3433</v>
      </c>
      <c r="C84" s="234"/>
      <c r="D84" s="236" t="s">
        <v>124</v>
      </c>
      <c r="E84" s="236"/>
      <c r="F84" s="236"/>
      <c r="G84" s="26">
        <v>0</v>
      </c>
      <c r="H84" s="26">
        <v>0</v>
      </c>
      <c r="I84" s="27">
        <v>0</v>
      </c>
      <c r="J84" s="42">
        <f t="shared" si="1"/>
        <v>0</v>
      </c>
    </row>
    <row r="85" spans="2:10" s="16" customFormat="1" ht="35.1" hidden="1" customHeight="1" x14ac:dyDescent="0.15">
      <c r="B85" s="240" t="s">
        <v>115</v>
      </c>
      <c r="C85" s="241"/>
      <c r="D85" s="241"/>
      <c r="E85" s="241"/>
      <c r="F85" s="242"/>
      <c r="G85" s="37" t="e">
        <f>G86+#REF!+#REF!+#REF!+#REF!+#REF!+#REF!+#REF!</f>
        <v>#REF!</v>
      </c>
      <c r="H85" s="37" t="e">
        <f>H86+#REF!+#REF!+#REF!+#REF!+#REF!+#REF!+#REF!</f>
        <v>#REF!</v>
      </c>
      <c r="I85" s="37" t="e">
        <f>I86+#REF!+#REF!+#REF!+#REF!+#REF!+#REF!+#REF!</f>
        <v>#REF!</v>
      </c>
      <c r="J85" s="38">
        <f t="shared" si="1"/>
        <v>0</v>
      </c>
    </row>
    <row r="86" spans="2:10" s="16" customFormat="1" ht="24.75" hidden="1" customHeight="1" x14ac:dyDescent="0.15">
      <c r="B86" s="246" t="s">
        <v>116</v>
      </c>
      <c r="C86" s="248"/>
      <c r="D86" s="246" t="s">
        <v>117</v>
      </c>
      <c r="E86" s="247"/>
      <c r="F86" s="248"/>
      <c r="G86" s="33" t="e">
        <f>G87+G105+#REF!+#REF!</f>
        <v>#REF!</v>
      </c>
      <c r="H86" s="33" t="e">
        <f>H87+H105+#REF!+#REF!</f>
        <v>#REF!</v>
      </c>
      <c r="I86" s="33" t="e">
        <f>I87+I105+#REF!+#REF!</f>
        <v>#REF!</v>
      </c>
      <c r="J86" s="39">
        <f t="shared" si="1"/>
        <v>0</v>
      </c>
    </row>
    <row r="87" spans="2:10" s="17" customFormat="1" ht="15" hidden="1" customHeight="1" x14ac:dyDescent="0.15">
      <c r="B87" s="282" t="s">
        <v>118</v>
      </c>
      <c r="C87" s="283"/>
      <c r="D87" s="284" t="s">
        <v>98</v>
      </c>
      <c r="E87" s="285"/>
      <c r="F87" s="286"/>
      <c r="G87" s="32">
        <f>G88</f>
        <v>0</v>
      </c>
      <c r="H87" s="32">
        <f>H88</f>
        <v>0</v>
      </c>
      <c r="I87" s="32">
        <f>I88</f>
        <v>0</v>
      </c>
      <c r="J87" s="40">
        <f t="shared" si="1"/>
        <v>0</v>
      </c>
    </row>
    <row r="88" spans="2:10" ht="9.9499999999999993" hidden="1" customHeight="1" x14ac:dyDescent="0.15">
      <c r="B88" s="229" t="s">
        <v>63</v>
      </c>
      <c r="C88" s="230"/>
      <c r="D88" s="229" t="s">
        <v>64</v>
      </c>
      <c r="E88" s="231"/>
      <c r="F88" s="230"/>
      <c r="G88" s="28">
        <f>G89+G94</f>
        <v>0</v>
      </c>
      <c r="H88" s="28">
        <f>H89+H94</f>
        <v>0</v>
      </c>
      <c r="I88" s="28">
        <f>I89+I94</f>
        <v>0</v>
      </c>
      <c r="J88" s="41">
        <f t="shared" si="1"/>
        <v>0</v>
      </c>
    </row>
    <row r="89" spans="2:10" ht="9.9499999999999993" hidden="1" customHeight="1" x14ac:dyDescent="0.15">
      <c r="B89" s="229" t="s">
        <v>65</v>
      </c>
      <c r="C89" s="230"/>
      <c r="D89" s="229" t="s">
        <v>66</v>
      </c>
      <c r="E89" s="231"/>
      <c r="F89" s="230"/>
      <c r="G89" s="28">
        <f>G90+G92</f>
        <v>0</v>
      </c>
      <c r="H89" s="28">
        <f t="shared" ref="H89:I89" si="11">H90+H92</f>
        <v>0</v>
      </c>
      <c r="I89" s="28">
        <f t="shared" si="11"/>
        <v>0</v>
      </c>
      <c r="J89" s="41">
        <f t="shared" si="1"/>
        <v>0</v>
      </c>
    </row>
    <row r="90" spans="2:10" ht="9.9499999999999993" hidden="1" customHeight="1" x14ac:dyDescent="0.15">
      <c r="B90" s="229" t="s">
        <v>70</v>
      </c>
      <c r="C90" s="230"/>
      <c r="D90" s="229" t="s">
        <v>71</v>
      </c>
      <c r="E90" s="231"/>
      <c r="F90" s="230"/>
      <c r="G90" s="28">
        <f t="shared" ref="G90:I90" si="12">G91</f>
        <v>0</v>
      </c>
      <c r="H90" s="28">
        <f t="shared" si="12"/>
        <v>0</v>
      </c>
      <c r="I90" s="28">
        <f t="shared" si="12"/>
        <v>0</v>
      </c>
      <c r="J90" s="41">
        <f t="shared" si="1"/>
        <v>0</v>
      </c>
    </row>
    <row r="91" spans="2:10" ht="9.9499999999999993" hidden="1" customHeight="1" x14ac:dyDescent="0.15">
      <c r="B91" s="233" t="s">
        <v>73</v>
      </c>
      <c r="C91" s="234"/>
      <c r="D91" s="233" t="s">
        <v>109</v>
      </c>
      <c r="E91" s="235"/>
      <c r="F91" s="234"/>
      <c r="G91" s="27">
        <v>0</v>
      </c>
      <c r="H91" s="26">
        <v>0</v>
      </c>
      <c r="I91" s="27">
        <v>0</v>
      </c>
      <c r="J91" s="42">
        <f t="shared" ref="J91:J113" si="13">+IFERROR(I91/H91,)</f>
        <v>0</v>
      </c>
    </row>
    <row r="92" spans="2:10" ht="9.9499999999999993" hidden="1" customHeight="1" x14ac:dyDescent="0.15">
      <c r="B92" s="229" t="s">
        <v>75</v>
      </c>
      <c r="C92" s="230"/>
      <c r="D92" s="232" t="s">
        <v>76</v>
      </c>
      <c r="E92" s="232"/>
      <c r="F92" s="232"/>
      <c r="G92" s="28">
        <f>G93</f>
        <v>0</v>
      </c>
      <c r="H92" s="28">
        <f t="shared" ref="H92:I92" si="14">H93</f>
        <v>0</v>
      </c>
      <c r="I92" s="28">
        <f t="shared" si="14"/>
        <v>0</v>
      </c>
      <c r="J92" s="41">
        <f t="shared" si="13"/>
        <v>0</v>
      </c>
    </row>
    <row r="93" spans="2:10" ht="9.9499999999999993" hidden="1" customHeight="1" x14ac:dyDescent="0.15">
      <c r="B93" s="233">
        <v>3232</v>
      </c>
      <c r="C93" s="234"/>
      <c r="D93" s="233" t="s">
        <v>114</v>
      </c>
      <c r="E93" s="235"/>
      <c r="F93" s="234"/>
      <c r="G93" s="26">
        <v>0</v>
      </c>
      <c r="H93" s="26">
        <v>0</v>
      </c>
      <c r="I93" s="27">
        <v>0</v>
      </c>
      <c r="J93" s="42">
        <f t="shared" si="13"/>
        <v>0</v>
      </c>
    </row>
    <row r="94" spans="2:10" ht="9.9499999999999993" hidden="1" customHeight="1" x14ac:dyDescent="0.15">
      <c r="B94" s="229" t="s">
        <v>93</v>
      </c>
      <c r="C94" s="230"/>
      <c r="D94" s="229" t="s">
        <v>94</v>
      </c>
      <c r="E94" s="231"/>
      <c r="F94" s="230"/>
      <c r="G94" s="28">
        <f t="shared" ref="G94:I95" si="15">G95</f>
        <v>0</v>
      </c>
      <c r="H94" s="28">
        <f t="shared" si="15"/>
        <v>0</v>
      </c>
      <c r="I94" s="29">
        <f t="shared" si="15"/>
        <v>0</v>
      </c>
      <c r="J94" s="41">
        <f t="shared" si="13"/>
        <v>0</v>
      </c>
    </row>
    <row r="95" spans="2:10" ht="9.9499999999999993" hidden="1" customHeight="1" x14ac:dyDescent="0.15">
      <c r="B95" s="229" t="s">
        <v>95</v>
      </c>
      <c r="C95" s="230"/>
      <c r="D95" s="229" t="s">
        <v>96</v>
      </c>
      <c r="E95" s="231"/>
      <c r="F95" s="230"/>
      <c r="G95" s="28">
        <f t="shared" si="15"/>
        <v>0</v>
      </c>
      <c r="H95" s="28">
        <f t="shared" si="15"/>
        <v>0</v>
      </c>
      <c r="I95" s="29">
        <f t="shared" si="15"/>
        <v>0</v>
      </c>
      <c r="J95" s="41">
        <f t="shared" si="13"/>
        <v>0</v>
      </c>
    </row>
    <row r="96" spans="2:10" ht="9.9499999999999993" hidden="1" customHeight="1" x14ac:dyDescent="0.15">
      <c r="B96" s="233">
        <v>3722</v>
      </c>
      <c r="C96" s="234"/>
      <c r="D96" s="233" t="s">
        <v>144</v>
      </c>
      <c r="E96" s="235"/>
      <c r="F96" s="234"/>
      <c r="G96" s="27">
        <v>0</v>
      </c>
      <c r="H96" s="26">
        <v>0</v>
      </c>
      <c r="I96" s="27">
        <v>0</v>
      </c>
      <c r="J96" s="42">
        <f t="shared" si="13"/>
        <v>0</v>
      </c>
    </row>
    <row r="97" spans="2:10" ht="9.9499999999999993" customHeight="1" x14ac:dyDescent="0.15">
      <c r="B97" s="229">
        <v>4</v>
      </c>
      <c r="C97" s="230"/>
      <c r="D97" s="229" t="s">
        <v>135</v>
      </c>
      <c r="E97" s="231"/>
      <c r="F97" s="230"/>
      <c r="G97" s="30">
        <f t="shared" ref="G97:I97" si="16">G98</f>
        <v>67000</v>
      </c>
      <c r="H97" s="30">
        <f t="shared" si="16"/>
        <v>107000</v>
      </c>
      <c r="I97" s="30">
        <f t="shared" si="16"/>
        <v>10522.88</v>
      </c>
      <c r="J97" s="41">
        <f t="shared" si="13"/>
        <v>9.8344672897196256E-2</v>
      </c>
    </row>
    <row r="98" spans="2:10" ht="9.9499999999999993" customHeight="1" x14ac:dyDescent="0.15">
      <c r="B98" s="229">
        <v>42</v>
      </c>
      <c r="C98" s="230"/>
      <c r="D98" s="243" t="s">
        <v>171</v>
      </c>
      <c r="E98" s="244"/>
      <c r="F98" s="245"/>
      <c r="G98" s="30">
        <f>G99+G103</f>
        <v>67000</v>
      </c>
      <c r="H98" s="30">
        <f>H99+H103</f>
        <v>107000</v>
      </c>
      <c r="I98" s="30">
        <f>I99+I103</f>
        <v>10522.88</v>
      </c>
      <c r="J98" s="41">
        <f t="shared" si="13"/>
        <v>9.8344672897196256E-2</v>
      </c>
    </row>
    <row r="99" spans="2:10" ht="9.9499999999999993" customHeight="1" x14ac:dyDescent="0.15">
      <c r="B99" s="232">
        <v>422</v>
      </c>
      <c r="C99" s="232"/>
      <c r="D99" s="232" t="s">
        <v>97</v>
      </c>
      <c r="E99" s="232"/>
      <c r="F99" s="232"/>
      <c r="G99" s="28">
        <f>SUM(G100:G102)</f>
        <v>32000</v>
      </c>
      <c r="H99" s="28">
        <f>SUM(H100:H102)</f>
        <v>72000</v>
      </c>
      <c r="I99" s="28">
        <f>SUM(I100:I102)</f>
        <v>10522.88</v>
      </c>
      <c r="J99" s="41">
        <f t="shared" si="13"/>
        <v>0.14615111111111109</v>
      </c>
    </row>
    <row r="100" spans="2:10" ht="9.9499999999999993" customHeight="1" x14ac:dyDescent="0.15">
      <c r="B100" s="233">
        <v>4221</v>
      </c>
      <c r="C100" s="234"/>
      <c r="D100" s="236" t="s">
        <v>133</v>
      </c>
      <c r="E100" s="236"/>
      <c r="F100" s="236"/>
      <c r="G100" s="26">
        <v>7000</v>
      </c>
      <c r="H100" s="26">
        <v>37000</v>
      </c>
      <c r="I100" s="27">
        <v>2167.5</v>
      </c>
      <c r="J100" s="42">
        <f t="shared" si="13"/>
        <v>5.8581081081081079E-2</v>
      </c>
    </row>
    <row r="101" spans="2:10" ht="9.9499999999999993" customHeight="1" x14ac:dyDescent="0.15">
      <c r="B101" s="233">
        <v>4224</v>
      </c>
      <c r="C101" s="234"/>
      <c r="D101" s="236" t="s">
        <v>239</v>
      </c>
      <c r="E101" s="236"/>
      <c r="F101" s="236"/>
      <c r="G101" s="26">
        <v>10000</v>
      </c>
      <c r="H101" s="26">
        <v>10000</v>
      </c>
      <c r="I101" s="27">
        <v>8355.3799999999992</v>
      </c>
      <c r="J101" s="42">
        <f t="shared" si="13"/>
        <v>0.83553799999999989</v>
      </c>
    </row>
    <row r="102" spans="2:10" ht="9.9499999999999993" customHeight="1" x14ac:dyDescent="0.15">
      <c r="B102" s="45">
        <v>4227</v>
      </c>
      <c r="C102" s="46"/>
      <c r="D102" s="233" t="s">
        <v>180</v>
      </c>
      <c r="E102" s="235"/>
      <c r="F102" s="234"/>
      <c r="G102" s="27">
        <v>15000</v>
      </c>
      <c r="H102" s="26">
        <v>25000</v>
      </c>
      <c r="I102" s="27">
        <v>0</v>
      </c>
      <c r="J102" s="42">
        <f t="shared" si="13"/>
        <v>0</v>
      </c>
    </row>
    <row r="103" spans="2:10" ht="9.9499999999999993" customHeight="1" x14ac:dyDescent="0.15">
      <c r="B103" s="229">
        <v>423</v>
      </c>
      <c r="C103" s="230"/>
      <c r="D103" s="229" t="s">
        <v>240</v>
      </c>
      <c r="E103" s="231"/>
      <c r="F103" s="230"/>
      <c r="G103" s="28">
        <f>G104</f>
        <v>35000</v>
      </c>
      <c r="H103" s="28">
        <f>H104</f>
        <v>35000</v>
      </c>
      <c r="I103" s="28">
        <f>I104</f>
        <v>0</v>
      </c>
      <c r="J103" s="41">
        <f t="shared" si="13"/>
        <v>0</v>
      </c>
    </row>
    <row r="104" spans="2:10" ht="9.9499999999999993" customHeight="1" x14ac:dyDescent="0.15">
      <c r="B104" s="233">
        <v>4231</v>
      </c>
      <c r="C104" s="234"/>
      <c r="D104" s="236" t="s">
        <v>241</v>
      </c>
      <c r="E104" s="236"/>
      <c r="F104" s="236"/>
      <c r="G104" s="26">
        <v>35000</v>
      </c>
      <c r="H104" s="26">
        <v>35000</v>
      </c>
      <c r="I104" s="27">
        <v>0</v>
      </c>
      <c r="J104" s="42">
        <f t="shared" si="13"/>
        <v>0</v>
      </c>
    </row>
    <row r="105" spans="2:10" s="19" customFormat="1" ht="15" customHeight="1" x14ac:dyDescent="0.15">
      <c r="B105" s="277" t="s">
        <v>130</v>
      </c>
      <c r="C105" s="278"/>
      <c r="D105" s="279" t="s">
        <v>131</v>
      </c>
      <c r="E105" s="280"/>
      <c r="F105" s="281"/>
      <c r="G105" s="138">
        <f>G106+G111</f>
        <v>400000</v>
      </c>
      <c r="H105" s="138">
        <f t="shared" ref="H105:I105" si="17">H106+H111</f>
        <v>400000</v>
      </c>
      <c r="I105" s="138">
        <f t="shared" si="17"/>
        <v>0</v>
      </c>
      <c r="J105" s="139">
        <f t="shared" si="13"/>
        <v>0</v>
      </c>
    </row>
    <row r="106" spans="2:10" ht="9.9499999999999993" customHeight="1" x14ac:dyDescent="0.15">
      <c r="B106" s="229" t="s">
        <v>63</v>
      </c>
      <c r="C106" s="230"/>
      <c r="D106" s="229" t="s">
        <v>64</v>
      </c>
      <c r="E106" s="231"/>
      <c r="F106" s="230"/>
      <c r="G106" s="28">
        <f t="shared" ref="G106:I106" si="18">G107</f>
        <v>242000</v>
      </c>
      <c r="H106" s="28">
        <f t="shared" si="18"/>
        <v>242000</v>
      </c>
      <c r="I106" s="28">
        <f t="shared" si="18"/>
        <v>0</v>
      </c>
      <c r="J106" s="41">
        <f t="shared" si="13"/>
        <v>0</v>
      </c>
    </row>
    <row r="107" spans="2:10" ht="9.9499999999999993" customHeight="1" x14ac:dyDescent="0.15">
      <c r="B107" s="229" t="s">
        <v>65</v>
      </c>
      <c r="C107" s="230"/>
      <c r="D107" s="229" t="s">
        <v>66</v>
      </c>
      <c r="E107" s="231"/>
      <c r="F107" s="230"/>
      <c r="G107" s="28">
        <f>G108+G110</f>
        <v>242000</v>
      </c>
      <c r="H107" s="28">
        <f>H108+H110</f>
        <v>242000</v>
      </c>
      <c r="I107" s="28">
        <f>I108+I110</f>
        <v>0</v>
      </c>
      <c r="J107" s="41">
        <f t="shared" si="13"/>
        <v>0</v>
      </c>
    </row>
    <row r="108" spans="2:10" ht="9.9499999999999993" customHeight="1" x14ac:dyDescent="0.15">
      <c r="B108" s="43">
        <v>322</v>
      </c>
      <c r="C108" s="44"/>
      <c r="D108" s="229" t="s">
        <v>71</v>
      </c>
      <c r="E108" s="231"/>
      <c r="F108" s="230"/>
      <c r="G108" s="28">
        <f>G109</f>
        <v>207000</v>
      </c>
      <c r="H108" s="28">
        <f>H109</f>
        <v>207000</v>
      </c>
      <c r="I108" s="28">
        <f>I109</f>
        <v>0</v>
      </c>
      <c r="J108" s="41">
        <f t="shared" si="13"/>
        <v>0</v>
      </c>
    </row>
    <row r="109" spans="2:10" ht="9.9499999999999993" customHeight="1" x14ac:dyDescent="0.15">
      <c r="B109" s="233">
        <v>3222</v>
      </c>
      <c r="C109" s="234"/>
      <c r="D109" s="233" t="s">
        <v>120</v>
      </c>
      <c r="E109" s="235"/>
      <c r="F109" s="234"/>
      <c r="G109" s="27">
        <v>207000</v>
      </c>
      <c r="H109" s="26">
        <v>207000</v>
      </c>
      <c r="I109" s="26">
        <v>0</v>
      </c>
      <c r="J109" s="42">
        <f t="shared" si="13"/>
        <v>0</v>
      </c>
    </row>
    <row r="110" spans="2:10" ht="9.9499999999999993" customHeight="1" x14ac:dyDescent="0.15">
      <c r="B110" s="236">
        <v>3223</v>
      </c>
      <c r="C110" s="236"/>
      <c r="D110" s="236" t="s">
        <v>109</v>
      </c>
      <c r="E110" s="236"/>
      <c r="F110" s="236"/>
      <c r="G110" s="26">
        <v>35000</v>
      </c>
      <c r="H110" s="26">
        <v>35000</v>
      </c>
      <c r="I110" s="26">
        <f>I113</f>
        <v>0</v>
      </c>
      <c r="J110" s="42">
        <f t="shared" si="13"/>
        <v>0</v>
      </c>
    </row>
    <row r="111" spans="2:10" ht="9.9499999999999993" customHeight="1" x14ac:dyDescent="0.15">
      <c r="B111" s="229">
        <v>323</v>
      </c>
      <c r="C111" s="230"/>
      <c r="D111" s="232" t="s">
        <v>76</v>
      </c>
      <c r="E111" s="232"/>
      <c r="F111" s="232"/>
      <c r="G111" s="28">
        <f>SUM(G112:G113)</f>
        <v>158000</v>
      </c>
      <c r="H111" s="28">
        <f>SUM(H112:H113)</f>
        <v>158000</v>
      </c>
      <c r="I111" s="28">
        <f>SUM(I112:I113)</f>
        <v>0</v>
      </c>
      <c r="J111" s="41">
        <f t="shared" si="13"/>
        <v>0</v>
      </c>
    </row>
    <row r="112" spans="2:10" ht="9.9499999999999993" customHeight="1" x14ac:dyDescent="0.15">
      <c r="B112" s="233">
        <v>3234</v>
      </c>
      <c r="C112" s="234"/>
      <c r="D112" s="236" t="s">
        <v>119</v>
      </c>
      <c r="E112" s="236"/>
      <c r="F112" s="236"/>
      <c r="G112" s="26">
        <v>5760</v>
      </c>
      <c r="H112" s="26">
        <v>5760</v>
      </c>
      <c r="I112" s="27">
        <v>0</v>
      </c>
      <c r="J112" s="42">
        <f t="shared" si="13"/>
        <v>0</v>
      </c>
    </row>
    <row r="113" spans="2:10" ht="9.9499999999999993" customHeight="1" x14ac:dyDescent="0.15">
      <c r="B113" s="233">
        <v>3235</v>
      </c>
      <c r="C113" s="234"/>
      <c r="D113" s="236" t="s">
        <v>202</v>
      </c>
      <c r="E113" s="236"/>
      <c r="F113" s="236"/>
      <c r="G113" s="27">
        <v>152240</v>
      </c>
      <c r="H113" s="26">
        <v>152240</v>
      </c>
      <c r="I113" s="27">
        <v>0</v>
      </c>
      <c r="J113" s="42">
        <f t="shared" si="13"/>
        <v>0</v>
      </c>
    </row>
    <row r="114" spans="2:10" s="16" customFormat="1" ht="35.1" hidden="1" customHeight="1" x14ac:dyDescent="0.15">
      <c r="B114" s="240" t="s">
        <v>146</v>
      </c>
      <c r="C114" s="241"/>
      <c r="D114" s="241"/>
      <c r="E114" s="241"/>
      <c r="F114" s="242"/>
      <c r="G114" s="37" t="e">
        <f>G115</f>
        <v>#REF!</v>
      </c>
      <c r="H114" s="37" t="e">
        <f>H115</f>
        <v>#REF!</v>
      </c>
      <c r="I114" s="37" t="e">
        <f>I115</f>
        <v>#REF!</v>
      </c>
      <c r="J114" s="38">
        <f t="shared" ref="J114:J121" si="19">+IFERROR(I114/H114,)</f>
        <v>0</v>
      </c>
    </row>
    <row r="115" spans="2:10" s="16" customFormat="1" ht="24.75" hidden="1" customHeight="1" x14ac:dyDescent="0.15">
      <c r="B115" s="237" t="s">
        <v>147</v>
      </c>
      <c r="C115" s="237"/>
      <c r="D115" s="237" t="s">
        <v>125</v>
      </c>
      <c r="E115" s="237"/>
      <c r="F115" s="237"/>
      <c r="G115" s="33" t="e">
        <f>#REF!+G116</f>
        <v>#REF!</v>
      </c>
      <c r="H115" s="33" t="e">
        <f>#REF!+H116</f>
        <v>#REF!</v>
      </c>
      <c r="I115" s="33" t="e">
        <f>#REF!+I116</f>
        <v>#REF!</v>
      </c>
      <c r="J115" s="39">
        <f t="shared" si="19"/>
        <v>0</v>
      </c>
    </row>
    <row r="116" spans="2:10" s="18" customFormat="1" ht="18.75" hidden="1" customHeight="1" x14ac:dyDescent="0.15">
      <c r="B116" s="238" t="s">
        <v>140</v>
      </c>
      <c r="C116" s="238"/>
      <c r="D116" s="239" t="s">
        <v>141</v>
      </c>
      <c r="E116" s="239"/>
      <c r="F116" s="239"/>
      <c r="G116" s="32">
        <f t="shared" ref="G116:I118" si="20">G117</f>
        <v>0</v>
      </c>
      <c r="H116" s="32">
        <f t="shared" si="20"/>
        <v>0</v>
      </c>
      <c r="I116" s="32">
        <f t="shared" si="20"/>
        <v>0</v>
      </c>
      <c r="J116" s="40">
        <f t="shared" si="19"/>
        <v>0</v>
      </c>
    </row>
    <row r="117" spans="2:10" ht="9.9499999999999993" hidden="1" customHeight="1" x14ac:dyDescent="0.15">
      <c r="B117" s="229">
        <v>4</v>
      </c>
      <c r="C117" s="230"/>
      <c r="D117" s="229" t="s">
        <v>135</v>
      </c>
      <c r="E117" s="231"/>
      <c r="F117" s="230"/>
      <c r="G117" s="30">
        <f t="shared" si="20"/>
        <v>0</v>
      </c>
      <c r="H117" s="30">
        <f t="shared" si="20"/>
        <v>0</v>
      </c>
      <c r="I117" s="30">
        <f t="shared" si="20"/>
        <v>0</v>
      </c>
      <c r="J117" s="41">
        <f t="shared" si="19"/>
        <v>0</v>
      </c>
    </row>
    <row r="118" spans="2:10" ht="9.9499999999999993" hidden="1" customHeight="1" x14ac:dyDescent="0.15">
      <c r="B118" s="229">
        <v>42</v>
      </c>
      <c r="C118" s="230"/>
      <c r="D118" s="243" t="s">
        <v>171</v>
      </c>
      <c r="E118" s="244"/>
      <c r="F118" s="245"/>
      <c r="G118" s="30">
        <f t="shared" si="20"/>
        <v>0</v>
      </c>
      <c r="H118" s="30">
        <f t="shared" si="20"/>
        <v>0</v>
      </c>
      <c r="I118" s="30">
        <f t="shared" si="20"/>
        <v>0</v>
      </c>
      <c r="J118" s="41">
        <f t="shared" si="19"/>
        <v>0</v>
      </c>
    </row>
    <row r="119" spans="2:10" ht="9.9499999999999993" hidden="1" customHeight="1" x14ac:dyDescent="0.15">
      <c r="B119" s="232">
        <v>422</v>
      </c>
      <c r="C119" s="232"/>
      <c r="D119" s="232" t="s">
        <v>97</v>
      </c>
      <c r="E119" s="232"/>
      <c r="F119" s="232"/>
      <c r="G119" s="28">
        <f>SUM(G120:G121)</f>
        <v>0</v>
      </c>
      <c r="H119" s="28">
        <f>SUM(H120:H121)</f>
        <v>0</v>
      </c>
      <c r="I119" s="28">
        <f>SUM(I120:I121)</f>
        <v>0</v>
      </c>
      <c r="J119" s="41">
        <f t="shared" si="19"/>
        <v>0</v>
      </c>
    </row>
    <row r="120" spans="2:10" ht="9.9499999999999993" hidden="1" customHeight="1" x14ac:dyDescent="0.15">
      <c r="B120" s="233">
        <v>4221</v>
      </c>
      <c r="C120" s="234"/>
      <c r="D120" s="236" t="s">
        <v>133</v>
      </c>
      <c r="E120" s="236"/>
      <c r="F120" s="236"/>
      <c r="G120" s="26">
        <v>0</v>
      </c>
      <c r="H120" s="26">
        <v>0</v>
      </c>
      <c r="I120" s="27">
        <v>0</v>
      </c>
      <c r="J120" s="42">
        <f t="shared" si="19"/>
        <v>0</v>
      </c>
    </row>
    <row r="121" spans="2:10" ht="9.9499999999999993" hidden="1" customHeight="1" x14ac:dyDescent="0.15">
      <c r="B121" s="233">
        <v>4223</v>
      </c>
      <c r="C121" s="234"/>
      <c r="D121" s="236" t="s">
        <v>134</v>
      </c>
      <c r="E121" s="236"/>
      <c r="F121" s="236"/>
      <c r="G121" s="26">
        <v>0</v>
      </c>
      <c r="H121" s="26">
        <v>0</v>
      </c>
      <c r="I121" s="27">
        <v>0</v>
      </c>
      <c r="J121" s="42">
        <f t="shared" si="19"/>
        <v>0</v>
      </c>
    </row>
  </sheetData>
  <mergeCells count="219">
    <mergeCell ref="B82:C82"/>
    <mergeCell ref="B113:C113"/>
    <mergeCell ref="D113:F113"/>
    <mergeCell ref="D82:F82"/>
    <mergeCell ref="B83:C83"/>
    <mergeCell ref="D83:F83"/>
    <mergeCell ref="B84:C84"/>
    <mergeCell ref="D84:F84"/>
    <mergeCell ref="D89:F89"/>
    <mergeCell ref="B89:C89"/>
    <mergeCell ref="B85:F85"/>
    <mergeCell ref="B90:C90"/>
    <mergeCell ref="D90:F90"/>
    <mergeCell ref="B94:C94"/>
    <mergeCell ref="D94:F94"/>
    <mergeCell ref="B96:C96"/>
    <mergeCell ref="D96:F96"/>
    <mergeCell ref="B95:C95"/>
    <mergeCell ref="D95:F95"/>
    <mergeCell ref="B86:C86"/>
    <mergeCell ref="B91:C91"/>
    <mergeCell ref="B87:C87"/>
    <mergeCell ref="B88:C88"/>
    <mergeCell ref="D87:F87"/>
    <mergeCell ref="D88:F88"/>
    <mergeCell ref="B105:C105"/>
    <mergeCell ref="D105:F105"/>
    <mergeCell ref="B110:C110"/>
    <mergeCell ref="D110:F110"/>
    <mergeCell ref="B97:C97"/>
    <mergeCell ref="D97:F97"/>
    <mergeCell ref="B98:C98"/>
    <mergeCell ref="D98:F98"/>
    <mergeCell ref="B99:C99"/>
    <mergeCell ref="D99:F99"/>
    <mergeCell ref="B100:C100"/>
    <mergeCell ref="D100:F100"/>
    <mergeCell ref="B101:C101"/>
    <mergeCell ref="D101:F101"/>
    <mergeCell ref="D102:F102"/>
    <mergeCell ref="B103:C103"/>
    <mergeCell ref="D103:F103"/>
    <mergeCell ref="B104:C104"/>
    <mergeCell ref="B106:C106"/>
    <mergeCell ref="D106:F106"/>
    <mergeCell ref="B107:C107"/>
    <mergeCell ref="D107:F107"/>
    <mergeCell ref="D108:F108"/>
    <mergeCell ref="D109:F109"/>
    <mergeCell ref="B92:C92"/>
    <mergeCell ref="D92:F92"/>
    <mergeCell ref="B93:C93"/>
    <mergeCell ref="D93:F93"/>
    <mergeCell ref="D104:F104"/>
    <mergeCell ref="B109:C109"/>
    <mergeCell ref="B111:C111"/>
    <mergeCell ref="D111:F111"/>
    <mergeCell ref="B112:C112"/>
    <mergeCell ref="D112:F112"/>
    <mergeCell ref="B78:C78"/>
    <mergeCell ref="D78:F78"/>
    <mergeCell ref="B77:C77"/>
    <mergeCell ref="B76:C76"/>
    <mergeCell ref="D76:F76"/>
    <mergeCell ref="B5:J8"/>
    <mergeCell ref="D9:F10"/>
    <mergeCell ref="J9:J10"/>
    <mergeCell ref="B9:C10"/>
    <mergeCell ref="B55:C55"/>
    <mergeCell ref="D55:F55"/>
    <mergeCell ref="B54:C54"/>
    <mergeCell ref="D54:F54"/>
    <mergeCell ref="B52:C52"/>
    <mergeCell ref="D52:F52"/>
    <mergeCell ref="B13:C13"/>
    <mergeCell ref="D13:F13"/>
    <mergeCell ref="B12:C12"/>
    <mergeCell ref="D12:F12"/>
    <mergeCell ref="B45:C45"/>
    <mergeCell ref="B44:C44"/>
    <mergeCell ref="B37:C37"/>
    <mergeCell ref="I9:I10"/>
    <mergeCell ref="D34:F34"/>
    <mergeCell ref="D39:F39"/>
    <mergeCell ref="D36:F36"/>
    <mergeCell ref="B36:C36"/>
    <mergeCell ref="B40:C40"/>
    <mergeCell ref="B39:C39"/>
    <mergeCell ref="D32:F32"/>
    <mergeCell ref="B31:C31"/>
    <mergeCell ref="D31:F31"/>
    <mergeCell ref="B30:C30"/>
    <mergeCell ref="D40:F40"/>
    <mergeCell ref="D37:F37"/>
    <mergeCell ref="B33:C33"/>
    <mergeCell ref="D33:F33"/>
    <mergeCell ref="B32:C32"/>
    <mergeCell ref="D35:F35"/>
    <mergeCell ref="B34:C34"/>
    <mergeCell ref="H9:H10"/>
    <mergeCell ref="B15:F15"/>
    <mergeCell ref="G9:G10"/>
    <mergeCell ref="B11:F11"/>
    <mergeCell ref="B18:C18"/>
    <mergeCell ref="B16:C16"/>
    <mergeCell ref="D16:F16"/>
    <mergeCell ref="D49:F49"/>
    <mergeCell ref="D48:F48"/>
    <mergeCell ref="D47:F47"/>
    <mergeCell ref="D46:F46"/>
    <mergeCell ref="D42:F42"/>
    <mergeCell ref="D38:F38"/>
    <mergeCell ref="D41:F41"/>
    <mergeCell ref="B47:C47"/>
    <mergeCell ref="B46:C46"/>
    <mergeCell ref="D44:F44"/>
    <mergeCell ref="D75:F75"/>
    <mergeCell ref="B71:C71"/>
    <mergeCell ref="D71:F71"/>
    <mergeCell ref="B72:C72"/>
    <mergeCell ref="B14:C14"/>
    <mergeCell ref="D14:F14"/>
    <mergeCell ref="B27:C27"/>
    <mergeCell ref="D27:F27"/>
    <mergeCell ref="B17:C17"/>
    <mergeCell ref="D17:F17"/>
    <mergeCell ref="B21:C21"/>
    <mergeCell ref="D21:F21"/>
    <mergeCell ref="B22:C22"/>
    <mergeCell ref="D22:F22"/>
    <mergeCell ref="B23:C23"/>
    <mergeCell ref="D23:F23"/>
    <mergeCell ref="D18:F18"/>
    <mergeCell ref="B19:C19"/>
    <mergeCell ref="D19:F19"/>
    <mergeCell ref="B20:C20"/>
    <mergeCell ref="D20:F20"/>
    <mergeCell ref="B67:C67"/>
    <mergeCell ref="D67:F67"/>
    <mergeCell ref="B35:C35"/>
    <mergeCell ref="D50:F50"/>
    <mergeCell ref="B43:C43"/>
    <mergeCell ref="B57:C57"/>
    <mergeCell ref="B56:C56"/>
    <mergeCell ref="B66:C66"/>
    <mergeCell ref="D66:F66"/>
    <mergeCell ref="D53:F53"/>
    <mergeCell ref="D91:F91"/>
    <mergeCell ref="D86:F86"/>
    <mergeCell ref="B81:C81"/>
    <mergeCell ref="D81:F81"/>
    <mergeCell ref="D77:F77"/>
    <mergeCell ref="D59:F59"/>
    <mergeCell ref="B64:C64"/>
    <mergeCell ref="D64:F64"/>
    <mergeCell ref="D63:F63"/>
    <mergeCell ref="B63:C63"/>
    <mergeCell ref="B74:C74"/>
    <mergeCell ref="D74:F74"/>
    <mergeCell ref="B79:C79"/>
    <mergeCell ref="D79:F79"/>
    <mergeCell ref="B80:C80"/>
    <mergeCell ref="D80:F80"/>
    <mergeCell ref="B75:C75"/>
    <mergeCell ref="B41:C41"/>
    <mergeCell ref="B49:C49"/>
    <mergeCell ref="B48:C48"/>
    <mergeCell ref="D115:F115"/>
    <mergeCell ref="B116:C116"/>
    <mergeCell ref="D116:F116"/>
    <mergeCell ref="B114:F114"/>
    <mergeCell ref="B115:C115"/>
    <mergeCell ref="B121:C121"/>
    <mergeCell ref="D121:F121"/>
    <mergeCell ref="B117:C117"/>
    <mergeCell ref="D117:F117"/>
    <mergeCell ref="B118:C118"/>
    <mergeCell ref="D118:F118"/>
    <mergeCell ref="B119:C119"/>
    <mergeCell ref="B120:C120"/>
    <mergeCell ref="D120:F120"/>
    <mergeCell ref="D119:F119"/>
    <mergeCell ref="D43:F43"/>
    <mergeCell ref="D45:F45"/>
    <mergeCell ref="B59:C59"/>
    <mergeCell ref="B62:C62"/>
    <mergeCell ref="D62:F62"/>
    <mergeCell ref="B61:C61"/>
    <mergeCell ref="B24:C24"/>
    <mergeCell ref="D24:F24"/>
    <mergeCell ref="B25:C25"/>
    <mergeCell ref="D25:F25"/>
    <mergeCell ref="B26:C26"/>
    <mergeCell ref="D26:F26"/>
    <mergeCell ref="B28:C28"/>
    <mergeCell ref="D28:F28"/>
    <mergeCell ref="D30:F30"/>
    <mergeCell ref="B29:C29"/>
    <mergeCell ref="D29:F29"/>
    <mergeCell ref="B73:C73"/>
    <mergeCell ref="D73:F73"/>
    <mergeCell ref="D56:F56"/>
    <mergeCell ref="B51:C51"/>
    <mergeCell ref="B69:C69"/>
    <mergeCell ref="D69:F69"/>
    <mergeCell ref="B70:C70"/>
    <mergeCell ref="D70:F70"/>
    <mergeCell ref="B68:C68"/>
    <mergeCell ref="D68:F68"/>
    <mergeCell ref="D72:F72"/>
    <mergeCell ref="D61:F61"/>
    <mergeCell ref="B60:C60"/>
    <mergeCell ref="D60:F60"/>
    <mergeCell ref="D57:F57"/>
    <mergeCell ref="D51:F51"/>
    <mergeCell ref="B58:C58"/>
    <mergeCell ref="D58:F58"/>
    <mergeCell ref="B65:C65"/>
    <mergeCell ref="D65:F65"/>
  </mergeCells>
  <phoneticPr fontId="22" type="noConversion"/>
  <pageMargins left="0.23622047244094491" right="0.23622047244094491" top="0.74803149606299213" bottom="0.74803149606299213" header="0.31496062992125984" footer="0.31496062992125984"/>
  <pageSetup paperSize="9" scale="90" orientation="landscape" r:id="rId1"/>
  <ignoredErrors>
    <ignoredError sqref="B67:C84 B61:C64 B54:C57 B94:C95 B27:C30 B39:C49 B106:C107 B88:C91 B92 C96 B51:C52 B18 B35:C37 C31 B32:C33" numberStoredAsText="1"/>
    <ignoredError sqref="G88:I88 G115:I115 G107:I107 G15:I1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12E6C-946D-4C27-A559-A4F26F38B37D}">
  <sheetPr>
    <pageSetUpPr fitToPage="1"/>
  </sheetPr>
  <dimension ref="A1:G9"/>
  <sheetViews>
    <sheetView workbookViewId="0">
      <selection activeCell="D27" sqref="D27"/>
    </sheetView>
  </sheetViews>
  <sheetFormatPr defaultRowHeight="15" x14ac:dyDescent="0.25"/>
  <cols>
    <col min="1" max="1" width="33.42578125" customWidth="1"/>
    <col min="2" max="2" width="17.85546875" customWidth="1"/>
    <col min="3" max="3" width="18.140625" customWidth="1"/>
    <col min="4" max="4" width="19.140625" customWidth="1"/>
    <col min="5" max="5" width="19.42578125" customWidth="1"/>
    <col min="6" max="6" width="13.7109375" customWidth="1"/>
    <col min="7" max="7" width="14" customWidth="1"/>
  </cols>
  <sheetData>
    <row r="1" spans="1:7" ht="18" x14ac:dyDescent="0.25">
      <c r="A1" s="106"/>
      <c r="B1" s="106"/>
      <c r="C1" s="107"/>
      <c r="D1" s="107"/>
      <c r="E1" s="108"/>
      <c r="F1" s="109"/>
      <c r="G1" s="109"/>
    </row>
    <row r="2" spans="1:7" ht="15.75" x14ac:dyDescent="0.25">
      <c r="A2" s="287" t="s">
        <v>186</v>
      </c>
      <c r="B2" s="287"/>
      <c r="C2" s="287"/>
      <c r="D2" s="287"/>
      <c r="E2" s="287"/>
      <c r="F2" s="287"/>
      <c r="G2" s="287"/>
    </row>
    <row r="3" spans="1:7" ht="18" x14ac:dyDescent="0.25">
      <c r="A3" s="110"/>
      <c r="B3" s="110"/>
      <c r="C3" s="111"/>
      <c r="D3" s="111"/>
      <c r="E3" s="112"/>
      <c r="F3" s="113"/>
      <c r="G3" s="113"/>
    </row>
    <row r="4" spans="1:7" ht="51" x14ac:dyDescent="0.25">
      <c r="A4" s="145" t="s">
        <v>187</v>
      </c>
      <c r="B4" s="146" t="s">
        <v>195</v>
      </c>
      <c r="C4" s="146" t="s">
        <v>188</v>
      </c>
      <c r="D4" s="147" t="s">
        <v>196</v>
      </c>
      <c r="E4" s="146" t="s">
        <v>194</v>
      </c>
      <c r="F4" s="147" t="s">
        <v>189</v>
      </c>
      <c r="G4" s="147" t="s">
        <v>190</v>
      </c>
    </row>
    <row r="5" spans="1:7" x14ac:dyDescent="0.25">
      <c r="A5" s="148">
        <v>1</v>
      </c>
      <c r="B5" s="149">
        <v>2</v>
      </c>
      <c r="C5" s="149">
        <v>3</v>
      </c>
      <c r="D5" s="149">
        <v>4</v>
      </c>
      <c r="E5" s="149">
        <v>5</v>
      </c>
      <c r="F5" s="149" t="s">
        <v>191</v>
      </c>
      <c r="G5" s="149" t="s">
        <v>192</v>
      </c>
    </row>
    <row r="6" spans="1:7" x14ac:dyDescent="0.25">
      <c r="A6" s="114" t="s">
        <v>162</v>
      </c>
      <c r="B6" s="116">
        <f t="shared" ref="B6:D8" si="0">B7</f>
        <v>60969.8</v>
      </c>
      <c r="C6" s="116">
        <f t="shared" si="0"/>
        <v>1164929</v>
      </c>
      <c r="D6" s="116">
        <f t="shared" si="0"/>
        <v>1214929</v>
      </c>
      <c r="E6" s="116">
        <f>E7</f>
        <v>302217.64</v>
      </c>
      <c r="F6" s="117">
        <f t="shared" ref="F6:F8" si="1">E6/B6</f>
        <v>4.9568415838661108</v>
      </c>
      <c r="G6" s="117">
        <f t="shared" ref="G6:G8" si="2">E6/D6</f>
        <v>0.24875333455699883</v>
      </c>
    </row>
    <row r="7" spans="1:7" x14ac:dyDescent="0.25">
      <c r="A7" s="115" t="s">
        <v>193</v>
      </c>
      <c r="B7" s="118">
        <f t="shared" si="0"/>
        <v>60969.8</v>
      </c>
      <c r="C7" s="118">
        <f t="shared" si="0"/>
        <v>1164929</v>
      </c>
      <c r="D7" s="118">
        <f t="shared" si="0"/>
        <v>1214929</v>
      </c>
      <c r="E7" s="118">
        <f>E8</f>
        <v>302217.64</v>
      </c>
      <c r="F7" s="119">
        <f t="shared" si="1"/>
        <v>4.9568415838661108</v>
      </c>
      <c r="G7" s="119">
        <f t="shared" si="2"/>
        <v>0.24875333455699883</v>
      </c>
    </row>
    <row r="8" spans="1:7" x14ac:dyDescent="0.25">
      <c r="A8" s="115" t="s">
        <v>243</v>
      </c>
      <c r="B8" s="118">
        <f t="shared" si="0"/>
        <v>60969.8</v>
      </c>
      <c r="C8" s="118">
        <v>1164929</v>
      </c>
      <c r="D8" s="118">
        <f t="shared" si="0"/>
        <v>1214929</v>
      </c>
      <c r="E8" s="118">
        <f>E9</f>
        <v>302217.64</v>
      </c>
      <c r="F8" s="119">
        <f t="shared" si="1"/>
        <v>4.9568415838661108</v>
      </c>
      <c r="G8" s="119">
        <f t="shared" si="2"/>
        <v>0.24875333455699883</v>
      </c>
    </row>
    <row r="9" spans="1:7" ht="25.5" x14ac:dyDescent="0.25">
      <c r="A9" s="115" t="s">
        <v>244</v>
      </c>
      <c r="B9" s="118">
        <v>60969.8</v>
      </c>
      <c r="C9" s="118">
        <v>1164929</v>
      </c>
      <c r="D9" s="118">
        <v>1214929</v>
      </c>
      <c r="E9" s="118">
        <v>302217.64</v>
      </c>
      <c r="F9" s="119">
        <v>1.2429442154219323</v>
      </c>
      <c r="G9" s="119">
        <v>0.44504575096179355</v>
      </c>
    </row>
  </sheetData>
  <mergeCells count="1">
    <mergeCell ref="A2:G2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Naslovna</vt:lpstr>
      <vt:lpstr>Opći dio</vt:lpstr>
      <vt:lpstr>Ekonomska klasifikacija</vt:lpstr>
      <vt:lpstr>Prihodi i rashodi -izvori fin.</vt:lpstr>
      <vt:lpstr>Ek. i prog. klasifikacija</vt:lpstr>
      <vt:lpstr>Fukcijska klasifikacija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Dom Ragusa</cp:lastModifiedBy>
  <cp:lastPrinted>2024-07-29T08:47:35Z</cp:lastPrinted>
  <dcterms:created xsi:type="dcterms:W3CDTF">2022-02-23T11:39:51Z</dcterms:created>
  <dcterms:modified xsi:type="dcterms:W3CDTF">2025-06-18T07:26:49Z</dcterms:modified>
</cp:coreProperties>
</file>