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E814A4A-C593-4068-8A50-F7A32892F3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Račun prihoda i rashoda 24." sheetId="17" r:id="rId2"/>
    <sheet name=" Račun prihoda i rashoda" sheetId="3" state="hidden" r:id="rId3"/>
    <sheet name="Rashodi prema izvorima" sheetId="18" r:id="rId4"/>
    <sheet name="Rashodi prema izvorima finan" sheetId="5" state="hidden" r:id="rId5"/>
    <sheet name="Rashodi prema funkcijskoj k " sheetId="8" r:id="rId6"/>
    <sheet name="Račun financiranja" sheetId="6" state="hidden" r:id="rId7"/>
    <sheet name="Račun fin prema izvorima f" sheetId="10" state="hidden" r:id="rId8"/>
    <sheet name="POSEBNI DIO" sheetId="7" state="hidden" r:id="rId9"/>
    <sheet name="Posebni dio 2024." sheetId="13" state="hidden" r:id="rId10"/>
    <sheet name="List4" sheetId="14" state="hidden" r:id="rId11"/>
    <sheet name="Posebni dio 24." sheetId="19" r:id="rId12"/>
  </sheets>
  <definedNames>
    <definedName name="_xlnm._FilterDatabase" localSheetId="10" hidden="1">List4!$A$1:$A$25</definedName>
    <definedName name="_xlnm.Print_Area" localSheetId="2">' Račun prihoda i rashoda'!$B$1:$I$7</definedName>
    <definedName name="_xlnm.Print_Area" localSheetId="0">SAŽETAK!$B$2:$L$18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 l="1"/>
  <c r="H9" i="8"/>
  <c r="H7" i="8"/>
  <c r="H6" i="8"/>
  <c r="G7" i="8"/>
  <c r="G8" i="8"/>
  <c r="G9" i="8"/>
  <c r="G6" i="8"/>
  <c r="E6" i="18"/>
  <c r="F6" i="18"/>
  <c r="F9" i="18"/>
  <c r="D8" i="18"/>
  <c r="F8" i="18" s="1"/>
  <c r="D9" i="17"/>
  <c r="D18" i="17" s="1"/>
  <c r="E9" i="17" l="1"/>
  <c r="F9" i="17"/>
  <c r="C21" i="14" l="1"/>
  <c r="B21" i="14"/>
  <c r="C19" i="14"/>
  <c r="B19" i="14"/>
  <c r="J16" i="1" l="1"/>
  <c r="J13" i="1"/>
  <c r="H16" i="1"/>
  <c r="H13" i="1"/>
  <c r="G16" i="1"/>
  <c r="G13" i="1"/>
  <c r="H17" i="1" l="1"/>
  <c r="G17" i="1"/>
  <c r="J17" i="1"/>
  <c r="D92" i="3" l="1"/>
  <c r="H74" i="3"/>
  <c r="E199" i="7"/>
  <c r="E158" i="7"/>
  <c r="E135" i="7"/>
  <c r="E121" i="7"/>
  <c r="E117" i="7"/>
  <c r="L11" i="1"/>
  <c r="K11" i="1" l="1"/>
  <c r="E212" i="7"/>
  <c r="E211" i="7"/>
  <c r="E209" i="7"/>
  <c r="E208" i="7"/>
  <c r="E205" i="7"/>
  <c r="E201" i="7"/>
  <c r="D200" i="7"/>
  <c r="E200" i="7" s="1"/>
  <c r="C200" i="7"/>
  <c r="E194" i="7"/>
  <c r="D194" i="7"/>
  <c r="C194" i="7"/>
  <c r="C188" i="7" s="1"/>
  <c r="E191" i="7"/>
  <c r="E190" i="7"/>
  <c r="E189" i="7" s="1"/>
  <c r="D189" i="7"/>
  <c r="C189" i="7"/>
  <c r="E184" i="7"/>
  <c r="E185" i="7" s="1"/>
  <c r="D183" i="7"/>
  <c r="E183" i="7" s="1"/>
  <c r="C183" i="7"/>
  <c r="E182" i="7"/>
  <c r="E178" i="7"/>
  <c r="E171" i="7"/>
  <c r="E170" i="7"/>
  <c r="E166" i="7"/>
  <c r="E159" i="7"/>
  <c r="E156" i="7"/>
  <c r="E152" i="7"/>
  <c r="E145" i="7"/>
  <c r="E144" i="7"/>
  <c r="E142" i="7"/>
  <c r="E139" i="7"/>
  <c r="E138" i="7"/>
  <c r="E134" i="7"/>
  <c r="E132" i="7"/>
  <c r="E129" i="7"/>
  <c r="E125" i="7"/>
  <c r="E110" i="7"/>
  <c r="E109" i="7"/>
  <c r="D108" i="7"/>
  <c r="C108" i="7"/>
  <c r="E107" i="7"/>
  <c r="E92" i="7"/>
  <c r="E85" i="7"/>
  <c r="E68" i="7"/>
  <c r="E62" i="7"/>
  <c r="E61" i="7"/>
  <c r="E59" i="7"/>
  <c r="E58" i="7"/>
  <c r="E53" i="7"/>
  <c r="E46" i="7"/>
  <c r="E45" i="7"/>
  <c r="D44" i="7"/>
  <c r="E44" i="7" s="1"/>
  <c r="C44" i="7"/>
  <c r="E43" i="7"/>
  <c r="E40" i="7"/>
  <c r="E17" i="7"/>
  <c r="E16" i="7"/>
  <c r="E15" i="7"/>
  <c r="D15" i="7"/>
  <c r="C15" i="7"/>
  <c r="E14" i="7"/>
  <c r="E13" i="7"/>
  <c r="E108" i="7" l="1"/>
  <c r="D188" i="7"/>
  <c r="E188" i="7" s="1"/>
  <c r="F18" i="5"/>
  <c r="H18" i="5" s="1"/>
  <c r="D18" i="5"/>
  <c r="C18" i="5"/>
  <c r="H16" i="5"/>
  <c r="G16" i="5"/>
  <c r="H15" i="5"/>
  <c r="G15" i="5"/>
  <c r="H14" i="5"/>
  <c r="G14" i="5"/>
  <c r="H13" i="5"/>
  <c r="G13" i="5"/>
  <c r="H12" i="5"/>
  <c r="G12" i="5"/>
  <c r="D10" i="5"/>
  <c r="C10" i="5"/>
  <c r="G10" i="5" s="1"/>
  <c r="F9" i="5"/>
  <c r="D9" i="5" l="1"/>
  <c r="E9" i="5" s="1"/>
  <c r="G18" i="5"/>
  <c r="C9" i="5"/>
  <c r="G9" i="5" s="1"/>
  <c r="E10" i="5"/>
  <c r="H10" i="5" s="1"/>
  <c r="H9" i="5" l="1"/>
  <c r="F92" i="3" l="1"/>
  <c r="H92" i="3" s="1"/>
  <c r="C92" i="3"/>
  <c r="G91" i="3"/>
  <c r="G90" i="3"/>
  <c r="G89" i="3"/>
  <c r="G88" i="3"/>
  <c r="G87" i="3"/>
  <c r="G86" i="3"/>
  <c r="G85" i="3"/>
  <c r="H84" i="3"/>
  <c r="G84" i="3"/>
  <c r="H83" i="3"/>
  <c r="G83" i="3"/>
  <c r="G82" i="3"/>
  <c r="G81" i="3"/>
  <c r="H80" i="3"/>
  <c r="G80" i="3"/>
  <c r="G79" i="3"/>
  <c r="G78" i="3"/>
  <c r="G77" i="3"/>
  <c r="H76" i="3"/>
  <c r="G76" i="3"/>
  <c r="G75" i="3"/>
  <c r="G74" i="3"/>
  <c r="G73" i="3"/>
  <c r="H72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5" i="3"/>
  <c r="G54" i="3"/>
  <c r="G53" i="3"/>
  <c r="G52" i="3"/>
  <c r="G51" i="3"/>
  <c r="G50" i="3"/>
  <c r="G49" i="3"/>
  <c r="G48" i="3"/>
  <c r="G47" i="3"/>
  <c r="H46" i="3"/>
  <c r="G46" i="3"/>
  <c r="G45" i="3"/>
  <c r="G44" i="3"/>
  <c r="G43" i="3"/>
  <c r="G42" i="3"/>
  <c r="G41" i="3"/>
  <c r="G40" i="3"/>
  <c r="G39" i="3"/>
  <c r="H38" i="3"/>
  <c r="G38" i="3"/>
  <c r="G33" i="3"/>
  <c r="G32" i="3"/>
  <c r="G31" i="3"/>
  <c r="G30" i="3"/>
  <c r="F27" i="3"/>
  <c r="F28" i="3" s="1"/>
  <c r="G28" i="3" s="1"/>
  <c r="C27" i="3"/>
  <c r="C29" i="3" s="1"/>
  <c r="G29" i="3" s="1"/>
  <c r="G26" i="3"/>
  <c r="E26" i="3"/>
  <c r="H26" i="3" s="1"/>
  <c r="G25" i="3"/>
  <c r="G24" i="3"/>
  <c r="G23" i="3"/>
  <c r="G22" i="3"/>
  <c r="G21" i="3"/>
  <c r="G20" i="3"/>
  <c r="G19" i="3"/>
  <c r="H18" i="3"/>
  <c r="G18" i="3"/>
  <c r="G17" i="3"/>
  <c r="G16" i="3"/>
  <c r="H15" i="3"/>
  <c r="G15" i="3"/>
  <c r="G14" i="3"/>
  <c r="G13" i="3"/>
  <c r="G12" i="3"/>
  <c r="H11" i="3"/>
  <c r="G11" i="3"/>
  <c r="F10" i="3"/>
  <c r="D10" i="3"/>
  <c r="D34" i="3" s="1"/>
  <c r="C10" i="3"/>
  <c r="C34" i="3" s="1"/>
  <c r="G27" i="3" l="1"/>
  <c r="G92" i="3"/>
  <c r="E10" i="3"/>
  <c r="H10" i="3" s="1"/>
  <c r="G10" i="3"/>
  <c r="F34" i="3"/>
  <c r="H34" i="3" l="1"/>
  <c r="G34" i="3"/>
  <c r="I15" i="1" l="1"/>
  <c r="I14" i="1"/>
  <c r="I12" i="1"/>
  <c r="L15" i="1"/>
  <c r="L14" i="1"/>
  <c r="K15" i="1"/>
  <c r="K14" i="1"/>
  <c r="K13" i="1" l="1"/>
  <c r="I16" i="1"/>
  <c r="L13" i="1"/>
  <c r="L16" i="1"/>
  <c r="I11" i="1"/>
  <c r="I13" i="1" s="1"/>
  <c r="K16" i="1" l="1"/>
</calcChain>
</file>

<file path=xl/sharedStrings.xml><?xml version="1.0" encoding="utf-8"?>
<sst xmlns="http://schemas.openxmlformats.org/spreadsheetml/2006/main" count="735" uniqueCount="241">
  <si>
    <t>PRIHODI UKUPNO</t>
  </si>
  <si>
    <t>RASHODI UKUPNO</t>
  </si>
  <si>
    <t>RAZLIKA - VIŠAK / MANJAK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</si>
  <si>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</si>
  <si>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</si>
  <si>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</si>
  <si>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</si>
  <si>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</si>
  <si>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</si>
  <si>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</si>
  <si>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…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</si>
  <si>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</si>
  <si>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</si>
  <si>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</si>
  <si>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</si>
  <si>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</si>
  <si>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</si>
  <si>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</si>
  <si>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</si>
  <si>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</si>
  <si>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</si>
  <si>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</si>
  <si>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</si>
  <si>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</si>
  <si>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</si>
  <si>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</si>
  <si>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</si>
  <si>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</si>
  <si>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</si>
  <si>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</si>
  <si>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</si>
  <si>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</si>
  <si>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</si>
  <si>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</si>
  <si>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</si>
  <si>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</si>
  <si>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</si>
  <si>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UKUPNO RASHODI</t>
  </si>
  <si>
    <t>UKUPNO PRIHODI</t>
  </si>
  <si>
    <t>INDEKS**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</si>
  <si>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</si>
  <si>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</si>
  <si>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</si>
  <si>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</si>
  <si>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</si>
  <si>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</si>
  <si>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</si>
  <si>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</si>
  <si>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</si>
  <si>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</si>
  <si>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</si>
  <si>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</si>
  <si>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</si>
  <si>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</si>
  <si>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OSTVARENJE/IZVRŠENJE 
2022.</t>
  </si>
  <si>
    <t xml:space="preserve">OSTVARENJE/IZVRŠENJE 
2023. </t>
  </si>
  <si>
    <t>PRIHODI</t>
  </si>
  <si>
    <t>IZVORNI PLAN ILI REBALANS 2023.</t>
  </si>
  <si>
    <t>Tekući plan 2023. (3)</t>
  </si>
  <si>
    <t>OSTVARENJE/IZVRŠENJE 
2023.</t>
  </si>
  <si>
    <t>5/4*100</t>
  </si>
  <si>
    <t>6 Prihodi poslovanja</t>
  </si>
  <si>
    <t>63 Pomoći iz inozemstva (darovnice) i od subjekata unutar opće države</t>
  </si>
  <si>
    <t>636 Tekuće pomoći pror.koris. iz proračuna koji im nije nadležan</t>
  </si>
  <si>
    <t>6361 Tekuće pomoći pror.korisnika iz proračuna koji im nije nadležan</t>
  </si>
  <si>
    <t>6362 Kapitalne pomoći prorač. korisnika iz proračuna koji im nije nadležan</t>
  </si>
  <si>
    <t>64 Prihodi od imovine</t>
  </si>
  <si>
    <t>641 Prihodi od financijske imovine</t>
  </si>
  <si>
    <t>6413 Kamate na oročena sredstva i depozite po viđenju</t>
  </si>
  <si>
    <t>65 Prihodi od upravnih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</si>
  <si>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</si>
  <si>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</si>
  <si>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</si>
  <si>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koje proračuni i proračunski korisnici ostvare obavljanjem poslova na tržištu (vlastiti prihodi)</t>
  </si>
  <si>
    <t>6615 Prihodi od pruženih usluga</t>
  </si>
  <si>
    <t>663 Donacije od pravnih i fizičkih osoba izvan općeg proračuna i povrat donacija po protestiranim jamstvima</t>
  </si>
  <si>
    <t>6632 Kapitalne donacije</t>
  </si>
  <si>
    <t>67 Prihodi od nadležnog proračuna  i od HZZO-a</t>
  </si>
  <si>
    <t>671 Prihodi iz nadležnog proračuna za fin.red. djelatnosti pro.kor.</t>
  </si>
  <si>
    <t>6711 Prihodi iz nadležnog proračuna za financiranje rashoda poslovanja</t>
  </si>
  <si>
    <t>6712Prihodi iz nadležnog proračuna za financiranje rashoda za nabavu nefinancijske imovine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</si>
  <si>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</si>
  <si>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</si>
  <si>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</si>
  <si>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</si>
  <si>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RASHODI</t>
  </si>
  <si>
    <t>5/2*100</t>
  </si>
  <si>
    <t>31 Rashodi za zaposlene</t>
  </si>
  <si>
    <t>311 Plaće</t>
  </si>
  <si>
    <t>3111 Plaće za redovan rad</t>
  </si>
  <si>
    <t>312 Ostali rashodi za zaposlene</t>
  </si>
  <si>
    <t>3121 Ostali rashodi za zaposlene</t>
  </si>
  <si>
    <t>313 Doprinosi na plaće</t>
  </si>
  <si>
    <t>3132 Doprinos za zdravstveno osiguranje</t>
  </si>
  <si>
    <t>3133 Doprinos za zapošljavanje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</si>
  <si>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</si>
  <si>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</si>
  <si>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</si>
  <si>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</si>
  <si>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</si>
  <si>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</si>
  <si>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</si>
  <si>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</si>
  <si>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</si>
  <si>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</si>
  <si>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</si>
  <si>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</si>
  <si>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</si>
  <si>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</si>
  <si>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</si>
  <si>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</si>
  <si>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</si>
  <si>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</si>
  <si>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</si>
  <si>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</si>
  <si>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</si>
  <si>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</si>
  <si>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</si>
  <si>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</si>
  <si>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</si>
  <si>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</si>
  <si>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</si>
  <si>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</si>
  <si>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</si>
  <si>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</si>
  <si>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</si>
  <si>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</si>
  <si>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</si>
  <si>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</si>
  <si>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</si>
  <si>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</si>
  <si>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</si>
  <si>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</si>
  <si>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</si>
  <si>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</si>
  <si>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</si>
  <si>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424 Knjige, umjetnička djela i ostale izložbene vrijednosti</t>
  </si>
  <si>
    <t>4241 Knjige u knjižnicama</t>
  </si>
  <si>
    <t>45 Rashodi za dodatna ulaganja na nefinancijskoj imovini</t>
  </si>
  <si>
    <t>451 Dodatna ulaganja na građevinskim objektima</t>
  </si>
  <si>
    <t>4511 Dodatna ulaganja na građevinskim objektima</t>
  </si>
  <si>
    <t xml:space="preserve">OSTVARENJE/IZVRŠENJE 
2022. </t>
  </si>
  <si>
    <t>Izvor: 11 Opći prihodi i primici</t>
  </si>
  <si>
    <t>Izvor: 25 Vlastiti prihodi proračunskih korisnika</t>
  </si>
  <si>
    <t>Izvor: 49 Pomoći iz državnog proračuna za plaće te ostale rashode za zaposlene</t>
  </si>
  <si>
    <t>Izvor: 55 Donacije i ostali namjenski prihodi proračunskih korisnika</t>
  </si>
  <si>
    <t>3 Rashodi poslovanja</t>
  </si>
  <si>
    <t>Izvor: 22 Višak/manjak prihoda</t>
  </si>
  <si>
    <t>Izvor: 29 Višak / manjak prihoda proračunskih korisnika</t>
  </si>
  <si>
    <t>Izvor: 31 Potpore za decentralizirane izdatke</t>
  </si>
  <si>
    <t>Izvor: 42 Namjenske tekuće pomoći</t>
  </si>
  <si>
    <t>Izvor: 44 EU fondovi-pomoći</t>
  </si>
  <si>
    <t>Funk. klas: 0 Javnost</t>
  </si>
  <si>
    <t xml:space="preserve">IZVORNI PLAN ILI REBALANS </t>
  </si>
  <si>
    <t>TEKUĆI PLAN 2023.</t>
  </si>
  <si>
    <t>Račun</t>
  </si>
  <si>
    <t>Vrsta rashoda/ izdataka</t>
  </si>
  <si>
    <t xml:space="preserve">Razdjel: 008 </t>
  </si>
  <si>
    <t>UPRAVNI ODJEL ZA OBRAZOVANJE, ŠPORT, SOCIJALNU SKRB I CIVILNO DRUŠTVO</t>
  </si>
  <si>
    <t>Glava  00831</t>
  </si>
  <si>
    <t>Osnovno školstvo</t>
  </si>
  <si>
    <t>Proračunski korisnik 01</t>
  </si>
  <si>
    <t>11919 OŠ MARINA GETALDIĆA</t>
  </si>
  <si>
    <t>8054 DECENTRALIZIRANE FUNKCIJE- MINIMALNI FINANCIJSKI STANDARD</t>
  </si>
  <si>
    <t>A805401 MATERIJALNI I FINANCIJSKI RASHODI</t>
  </si>
  <si>
    <t>T805404 REDOVNA DJELATNOST OSNOVNOG OBRAZOVANJA</t>
  </si>
  <si>
    <t>8055 DECENTRALIZIRANE FUNKCIJE - IZNAD MINIMALNOG FINANCIJSKOG STANDARDA</t>
  </si>
  <si>
    <t>A805502 OSTALI PROJEKTI U OSNOVNOM ŠKOLSTVU</t>
  </si>
  <si>
    <t>A805506 PRODUŽENI BORAVAK</t>
  </si>
  <si>
    <t>A805521 TEKUĆE I INVESTICIJSKO ODRŽAVANJE IZNAD MINIMALNOG STANDARDA</t>
  </si>
  <si>
    <t>A805523 STRUČNO RAZVOJNE SLUŽBE</t>
  </si>
  <si>
    <t>A805536 ASISTENT U NASTAVI</t>
  </si>
  <si>
    <t>A805539 NABAVA ŠKOLSKIH UDŽBENIKA</t>
  </si>
  <si>
    <t>A805540 SHEMA ŠKOLSKOG VOĆA</t>
  </si>
  <si>
    <t>Izvor: 42 Namjensketekuće pomoći</t>
  </si>
  <si>
    <t>A805543 PREHRANA ZA UČENIKE U OSNOVNIM ŠKOLAMA</t>
  </si>
  <si>
    <t>8056 KAPITALNO ULAGANJE U ŠKOLSTVO - MINIMALNI FINANCIJSKI STANDARD</t>
  </si>
  <si>
    <t>K805602 ŠKOLSKA OPREMA</t>
  </si>
  <si>
    <t>IZVORNI PLAN ILI REBALANS 2024.</t>
  </si>
  <si>
    <t>Oznaka</t>
  </si>
  <si>
    <t>Ind. (6.) (4./3.)</t>
  </si>
  <si>
    <t>A. RAČUN PRIHODA I RASHODA</t>
  </si>
  <si>
    <t>SVEUKUPNO PRIHODI</t>
  </si>
  <si>
    <t>3233 Usluge promidžbe i informiranja</t>
  </si>
  <si>
    <t>4223 Oprema za održavanje i zaštitu</t>
  </si>
  <si>
    <t>SVEUKUPNO RASHODI</t>
  </si>
  <si>
    <t>Tekući plan 2024.</t>
  </si>
  <si>
    <t xml:space="preserve">Izvršenje 2024 </t>
  </si>
  <si>
    <t>Godišnji plan (1.)</t>
  </si>
  <si>
    <t>Ostvarenje (3.)</t>
  </si>
  <si>
    <t>SVEUKUPNO</t>
  </si>
  <si>
    <t>1019056 GRAD DUBROVNIK</t>
  </si>
  <si>
    <t>Razdjel: 8 UPRAVNI ODJEL ZA OBRAZOVANJE, ŠPORT, SOCIJALNU SKRB I CIVILNO DRUŠTVO</t>
  </si>
  <si>
    <t>Glava: 8-31 OSNOVNO ŠKOLSTVO</t>
  </si>
  <si>
    <t>Uprava: 0003 OŠ MARINA GETALDIĆA</t>
  </si>
  <si>
    <t>18054001 MATERIJALNI I FINANCIJSKI RASHODI</t>
  </si>
  <si>
    <t>18054004 REDOVNA DJELATNOST OSNOVNOG OBRAZOVANJA</t>
  </si>
  <si>
    <t>18055002 OSTALI PROJEKTI U OSNOVNOM ŠKOLSTVU</t>
  </si>
  <si>
    <t>18055006 PRODUŽENI BORAVAK</t>
  </si>
  <si>
    <t>18055021 TEKUĆE I INVESTICIJSKO ODRŽAVANJE IZNAD MINIMALNOG STANDARDA</t>
  </si>
  <si>
    <t>18055023 STRUČNO RAZVOJNE SLUŽBE</t>
  </si>
  <si>
    <t>18055036 ASISTENT U NASTAVI</t>
  </si>
  <si>
    <t>18055039 NABAVA ŠKOLSKIH UDŽBENIKA</t>
  </si>
  <si>
    <t>18055040 SHEMA ŠKOLSKOG VOĆA</t>
  </si>
  <si>
    <t>18055043 PREHRANA ZA UČENIKE U OSNOVNIM ŠKOLAMA</t>
  </si>
  <si>
    <t>18056002 ŠKOLSKA OPREMA</t>
  </si>
  <si>
    <t>Ostvarenje (2.)</t>
  </si>
  <si>
    <t>Ind. (3.) (3./1.)</t>
  </si>
  <si>
    <t xml:space="preserve"> IZVRŠENJE 
2023.</t>
  </si>
  <si>
    <t>TEKUĆI PLAN 2024.</t>
  </si>
  <si>
    <t xml:space="preserve"> IZVRŠENJE 
2024. </t>
  </si>
  <si>
    <t>OSTVARENJE/IZVRŠENJE 
2024.</t>
  </si>
  <si>
    <t>Plan 2024.</t>
  </si>
  <si>
    <t>SVEUKUPNO RASHODI I IZDACI</t>
  </si>
  <si>
    <t>Razdjel: 008 UPRAVNI ODJEL ZA OBRAZOVANJE, ŠPORT, SOCIJALNU SKRB I CIVILNO DRUŠTVO</t>
  </si>
  <si>
    <t>IZVRŠENJE FINANCIJSKOG PLANA DOMA ZA STARIJE OSOBE RAGUSA ZA 2024. GODINU</t>
  </si>
  <si>
    <t>67 Prihodi iz nadležnog proračuna i od HZZO-a temeljem ugovornih obveza</t>
  </si>
  <si>
    <t>6712 Prihodi iz nadležnog proračuna za financiranje rashoda za nabavu nefinancijske imovine</t>
  </si>
  <si>
    <t>3235 Zakupnine i najamnine</t>
  </si>
  <si>
    <t>3237 Intelektualne i osobne usluge</t>
  </si>
  <si>
    <t>3291 Naknade za rad predstavničkih i izvršnih tijela, povjerenstava i slično</t>
  </si>
  <si>
    <t>4222 Komunikacijska oprema</t>
  </si>
  <si>
    <t>4224 Medicinska i laboratorijska oprema</t>
  </si>
  <si>
    <t>4227 Uređaji, strojevi i oprema za ostale namjene</t>
  </si>
  <si>
    <t>4231 Prijevozna sredstva u cestovnom prometu</t>
  </si>
  <si>
    <t xml:space="preserve">Izvršenje 2023. </t>
  </si>
  <si>
    <t>Izvršenje 2024.</t>
  </si>
  <si>
    <t>Ind. (5.)  (4./1.)</t>
  </si>
  <si>
    <t xml:space="preserve">Ostvarenje /Izvršenje 2023. </t>
  </si>
  <si>
    <t>Ostvarenje /Izvršenje2024.</t>
  </si>
  <si>
    <t>Indeks  (3./1.)</t>
  </si>
  <si>
    <t>Indeks  (3./2.)</t>
  </si>
  <si>
    <t>Funk. klas: 10 Socijalna zaštita</t>
  </si>
  <si>
    <t>Funk. klas: 109 Aktivnosti socijalne zaštite koje nisu drugdje svrstane</t>
  </si>
  <si>
    <t>Ind. (4.) (3./1.)</t>
  </si>
  <si>
    <t>Glava: 00860 SKRB O DJECI I MLADIMA, SOCIJALNA I ZDRAVSTVENA SKRB</t>
  </si>
  <si>
    <t>Izvor: 1 Opći prihodi i primici</t>
  </si>
  <si>
    <t>Izvor: 2 Vlastiti prihodi</t>
  </si>
  <si>
    <t>53847 DOM ZA STARIJE OSOBE RAGUSA</t>
  </si>
  <si>
    <t>A806531 SKRB O STARIJIM OSOBAMA</t>
  </si>
  <si>
    <t>423 Prijevozna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</si>
</sst>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"/>
    <numFmt numFmtId="166" formatCode="0.0%"/>
  </numFmts>
  <fonts count="5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i/>
      <u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4169E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u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00FF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FFFFFF"/>
      <name val="Arial"/>
      <family val="2"/>
      <charset val="238"/>
    </font>
    <font>
      <sz val="10"/>
      <color rgb="FF0000FF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/>
    <xf numFmtId="0" fontId="3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0" fillId="0" borderId="0"/>
  </cellStyleXfs>
  <cellXfs count="28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vertical="top" wrapText="1"/>
    </xf>
    <xf numFmtId="0" fontId="6" fillId="3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right"/>
    </xf>
    <xf numFmtId="165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 wrapText="1"/>
    </xf>
    <xf numFmtId="9" fontId="5" fillId="0" borderId="3" xfId="2" applyFont="1" applyFill="1" applyBorder="1" applyAlignment="1">
      <alignment horizontal="right"/>
    </xf>
    <xf numFmtId="10" fontId="5" fillId="0" borderId="3" xfId="2" applyNumberFormat="1" applyFont="1" applyFill="1" applyBorder="1" applyAlignment="1">
      <alignment horizontal="right"/>
    </xf>
    <xf numFmtId="9" fontId="5" fillId="0" borderId="3" xfId="2" applyFont="1" applyBorder="1" applyAlignment="1">
      <alignment horizontal="right"/>
    </xf>
    <xf numFmtId="9" fontId="5" fillId="3" borderId="3" xfId="2" applyFont="1" applyFill="1" applyBorder="1" applyAlignment="1">
      <alignment horizontal="right"/>
    </xf>
    <xf numFmtId="10" fontId="5" fillId="3" borderId="3" xfId="2" applyNumberFormat="1" applyFont="1" applyFill="1" applyBorder="1" applyAlignment="1">
      <alignment horizontal="right"/>
    </xf>
    <xf numFmtId="10" fontId="5" fillId="0" borderId="3" xfId="2" applyNumberFormat="1" applyFont="1" applyBorder="1" applyAlignment="1">
      <alignment horizontal="right"/>
    </xf>
    <xf numFmtId="0" fontId="4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0" fillId="0" borderId="3" xfId="0" applyFont="1" applyBorder="1" applyAlignment="1">
      <alignment horizontal="center"/>
    </xf>
    <xf numFmtId="0" fontId="21" fillId="0" borderId="3" xfId="0" applyFont="1" applyBorder="1"/>
    <xf numFmtId="0" fontId="22" fillId="5" borderId="3" xfId="0" applyFont="1" applyFill="1" applyBorder="1" applyAlignment="1">
      <alignment vertical="center" wrapText="1"/>
    </xf>
    <xf numFmtId="4" fontId="23" fillId="5" borderId="3" xfId="0" applyNumberFormat="1" applyFont="1" applyFill="1" applyBorder="1" applyAlignment="1">
      <alignment horizontal="right" vertical="center" wrapText="1"/>
    </xf>
    <xf numFmtId="10" fontId="23" fillId="5" borderId="3" xfId="2" applyNumberFormat="1" applyFont="1" applyFill="1" applyBorder="1" applyAlignment="1">
      <alignment horizontal="right" vertical="center" wrapText="1"/>
    </xf>
    <xf numFmtId="0" fontId="23" fillId="6" borderId="3" xfId="0" applyFont="1" applyFill="1" applyBorder="1" applyAlignment="1">
      <alignment vertical="center" wrapText="1"/>
    </xf>
    <xf numFmtId="4" fontId="23" fillId="6" borderId="3" xfId="0" applyNumberFormat="1" applyFont="1" applyFill="1" applyBorder="1" applyAlignment="1">
      <alignment horizontal="right" vertical="center" wrapText="1"/>
    </xf>
    <xf numFmtId="10" fontId="23" fillId="6" borderId="3" xfId="2" applyNumberFormat="1" applyFont="1" applyFill="1" applyBorder="1" applyAlignment="1">
      <alignment horizontal="right" vertical="center" wrapText="1"/>
    </xf>
    <xf numFmtId="0" fontId="24" fillId="7" borderId="3" xfId="0" applyFont="1" applyFill="1" applyBorder="1" applyAlignment="1">
      <alignment vertical="center" wrapText="1"/>
    </xf>
    <xf numFmtId="4" fontId="25" fillId="7" borderId="3" xfId="0" applyNumberFormat="1" applyFont="1" applyFill="1" applyBorder="1" applyAlignment="1">
      <alignment horizontal="right" vertical="center" wrapText="1"/>
    </xf>
    <xf numFmtId="0" fontId="25" fillId="7" borderId="3" xfId="0" applyFont="1" applyFill="1" applyBorder="1" applyAlignment="1">
      <alignment horizontal="right" vertical="center" wrapText="1"/>
    </xf>
    <xf numFmtId="10" fontId="25" fillId="7" borderId="3" xfId="2" applyNumberFormat="1" applyFont="1" applyFill="1" applyBorder="1" applyAlignment="1">
      <alignment horizontal="right" vertical="center" wrapText="1"/>
    </xf>
    <xf numFmtId="0" fontId="22" fillId="6" borderId="3" xfId="0" applyFont="1" applyFill="1" applyBorder="1" applyAlignment="1">
      <alignment vertical="center" wrapText="1"/>
    </xf>
    <xf numFmtId="0" fontId="23" fillId="6" borderId="3" xfId="0" applyFont="1" applyFill="1" applyBorder="1" applyAlignment="1">
      <alignment horizontal="right" vertical="center" wrapText="1"/>
    </xf>
    <xf numFmtId="9" fontId="25" fillId="7" borderId="3" xfId="2" applyFont="1" applyFill="1" applyBorder="1" applyAlignment="1">
      <alignment horizontal="right" vertical="center" wrapText="1"/>
    </xf>
    <xf numFmtId="9" fontId="23" fillId="6" borderId="3" xfId="2" applyFont="1" applyFill="1" applyBorder="1" applyAlignment="1">
      <alignment horizontal="right" vertical="center" wrapText="1"/>
    </xf>
    <xf numFmtId="4" fontId="22" fillId="6" borderId="3" xfId="0" applyNumberFormat="1" applyFont="1" applyFill="1" applyBorder="1" applyAlignment="1">
      <alignment vertical="center" wrapText="1"/>
    </xf>
    <xf numFmtId="0" fontId="26" fillId="7" borderId="3" xfId="0" applyFont="1" applyFill="1" applyBorder="1" applyAlignment="1">
      <alignment vertical="center" wrapText="1"/>
    </xf>
    <xf numFmtId="0" fontId="26" fillId="7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right" vertical="center" wrapText="1"/>
    </xf>
    <xf numFmtId="4" fontId="23" fillId="7" borderId="3" xfId="0" applyNumberFormat="1" applyFont="1" applyFill="1" applyBorder="1" applyAlignment="1">
      <alignment horizontal="right" vertical="center" wrapText="1"/>
    </xf>
    <xf numFmtId="0" fontId="23" fillId="7" borderId="3" xfId="0" applyFont="1" applyFill="1" applyBorder="1" applyAlignment="1">
      <alignment horizontal="right" vertical="center" wrapText="1"/>
    </xf>
    <xf numFmtId="10" fontId="23" fillId="7" borderId="3" xfId="2" applyNumberFormat="1" applyFont="1" applyFill="1" applyBorder="1" applyAlignment="1">
      <alignment horizontal="right" vertical="center" wrapText="1"/>
    </xf>
    <xf numFmtId="10" fontId="13" fillId="2" borderId="3" xfId="2" applyNumberFormat="1" applyFont="1" applyFill="1" applyBorder="1" applyAlignment="1">
      <alignment horizontal="right" vertical="center" wrapText="1"/>
    </xf>
    <xf numFmtId="0" fontId="27" fillId="2" borderId="7" xfId="0" applyFont="1" applyFill="1" applyBorder="1" applyAlignment="1">
      <alignment horizontal="right" vertical="center" wrapText="1"/>
    </xf>
    <xf numFmtId="0" fontId="25" fillId="7" borderId="3" xfId="0" applyFont="1" applyFill="1" applyBorder="1" applyAlignment="1">
      <alignment vertical="center" wrapText="1"/>
    </xf>
    <xf numFmtId="164" fontId="25" fillId="7" borderId="3" xfId="3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4" fontId="1" fillId="0" borderId="0" xfId="0" applyNumberFormat="1" applyFont="1"/>
    <xf numFmtId="0" fontId="1" fillId="0" borderId="0" xfId="0" applyFont="1"/>
    <xf numFmtId="10" fontId="23" fillId="7" borderId="8" xfId="2" applyNumberFormat="1" applyFont="1" applyFill="1" applyBorder="1" applyAlignment="1">
      <alignment horizontal="right" vertical="center" wrapText="1"/>
    </xf>
    <xf numFmtId="10" fontId="1" fillId="0" borderId="0" xfId="2" applyNumberFormat="1" applyFont="1"/>
    <xf numFmtId="4" fontId="13" fillId="7" borderId="3" xfId="0" applyNumberFormat="1" applyFont="1" applyFill="1" applyBorder="1" applyAlignment="1">
      <alignment horizontal="center" vertical="center" wrapText="1"/>
    </xf>
    <xf numFmtId="10" fontId="13" fillId="7" borderId="3" xfId="2" applyNumberFormat="1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4" fontId="25" fillId="7" borderId="3" xfId="0" applyNumberFormat="1" applyFont="1" applyFill="1" applyBorder="1" applyAlignment="1">
      <alignment horizontal="center" vertical="center" wrapText="1"/>
    </xf>
    <xf numFmtId="10" fontId="21" fillId="7" borderId="3" xfId="2" applyNumberFormat="1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10" fontId="13" fillId="2" borderId="3" xfId="2" applyNumberFormat="1" applyFont="1" applyFill="1" applyBorder="1" applyAlignment="1">
      <alignment vertical="center" wrapText="1"/>
    </xf>
    <xf numFmtId="0" fontId="21" fillId="7" borderId="3" xfId="0" applyFont="1" applyFill="1" applyBorder="1" applyAlignment="1">
      <alignment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vertical="center" wrapText="1"/>
    </xf>
    <xf numFmtId="4" fontId="17" fillId="7" borderId="3" xfId="0" applyNumberFormat="1" applyFont="1" applyFill="1" applyBorder="1" applyAlignment="1">
      <alignment horizontal="right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15" fillId="2" borderId="0" xfId="0" applyFont="1" applyFill="1"/>
    <xf numFmtId="0" fontId="4" fillId="2" borderId="0" xfId="0" applyFont="1" applyFill="1" applyAlignment="1">
      <alignment vertical="center" wrapText="1"/>
    </xf>
    <xf numFmtId="0" fontId="31" fillId="2" borderId="3" xfId="4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vertical="center" wrapText="1"/>
    </xf>
    <xf numFmtId="4" fontId="32" fillId="9" borderId="3" xfId="0" applyNumberFormat="1" applyFont="1" applyFill="1" applyBorder="1" applyAlignment="1">
      <alignment horizontal="center" vertical="center" wrapText="1"/>
    </xf>
    <xf numFmtId="10" fontId="28" fillId="9" borderId="3" xfId="2" applyNumberFormat="1" applyFont="1" applyFill="1" applyBorder="1" applyAlignment="1">
      <alignment horizontal="right" vertical="center" wrapText="1"/>
    </xf>
    <xf numFmtId="0" fontId="13" fillId="10" borderId="3" xfId="0" applyFont="1" applyFill="1" applyBorder="1" applyAlignment="1">
      <alignment vertical="center" wrapText="1"/>
    </xf>
    <xf numFmtId="4" fontId="23" fillId="10" borderId="3" xfId="0" applyNumberFormat="1" applyFont="1" applyFill="1" applyBorder="1" applyAlignment="1">
      <alignment horizontal="center" vertical="center" wrapText="1"/>
    </xf>
    <xf numFmtId="166" fontId="23" fillId="10" borderId="3" xfId="2" applyNumberFormat="1" applyFont="1" applyFill="1" applyBorder="1" applyAlignment="1">
      <alignment horizontal="right" vertical="center" wrapText="1"/>
    </xf>
    <xf numFmtId="0" fontId="33" fillId="7" borderId="3" xfId="0" applyFont="1" applyFill="1" applyBorder="1" applyAlignment="1">
      <alignment horizontal="left" vertical="center" wrapText="1"/>
    </xf>
    <xf numFmtId="166" fontId="25" fillId="7" borderId="3" xfId="2" applyNumberFormat="1" applyFont="1" applyFill="1" applyBorder="1" applyAlignment="1">
      <alignment horizontal="right" vertical="center" wrapText="1"/>
    </xf>
    <xf numFmtId="0" fontId="23" fillId="7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10" fontId="21" fillId="3" borderId="3" xfId="2" applyNumberFormat="1" applyFont="1" applyFill="1" applyBorder="1" applyAlignment="1">
      <alignment horizontal="right" vertical="center" wrapText="1"/>
    </xf>
    <xf numFmtId="10" fontId="21" fillId="7" borderId="3" xfId="2" applyNumberFormat="1" applyFont="1" applyFill="1" applyBorder="1" applyAlignment="1">
      <alignment horizontal="right" vertical="center" wrapText="1"/>
    </xf>
    <xf numFmtId="4" fontId="23" fillId="7" borderId="3" xfId="0" applyNumberFormat="1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vertical="center" wrapText="1"/>
    </xf>
    <xf numFmtId="4" fontId="23" fillId="8" borderId="3" xfId="0" applyNumberFormat="1" applyFont="1" applyFill="1" applyBorder="1" applyAlignment="1">
      <alignment horizontal="center" vertical="center" wrapText="1"/>
    </xf>
    <xf numFmtId="10" fontId="23" fillId="8" borderId="3" xfId="2" applyNumberFormat="1" applyFont="1" applyFill="1" applyBorder="1" applyAlignment="1">
      <alignment horizontal="right" vertical="center" wrapText="1"/>
    </xf>
    <xf numFmtId="4" fontId="23" fillId="11" borderId="3" xfId="0" applyNumberFormat="1" applyFont="1" applyFill="1" applyBorder="1" applyAlignment="1">
      <alignment horizontal="center" vertical="center" wrapText="1"/>
    </xf>
    <xf numFmtId="10" fontId="23" fillId="11" borderId="3" xfId="2" applyNumberFormat="1" applyFont="1" applyFill="1" applyBorder="1" applyAlignment="1">
      <alignment horizontal="right" vertical="center" wrapText="1"/>
    </xf>
    <xf numFmtId="0" fontId="34" fillId="7" borderId="3" xfId="0" applyFont="1" applyFill="1" applyBorder="1" applyAlignment="1">
      <alignment horizontal="left" vertical="center" wrapText="1"/>
    </xf>
    <xf numFmtId="0" fontId="35" fillId="7" borderId="3" xfId="0" applyFont="1" applyFill="1" applyBorder="1" applyAlignment="1">
      <alignment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3" fillId="11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horizontal="left" vertical="center" wrapText="1" indent="1"/>
    </xf>
    <xf numFmtId="10" fontId="13" fillId="11" borderId="3" xfId="2" applyNumberFormat="1" applyFont="1" applyFill="1" applyBorder="1" applyAlignment="1">
      <alignment vertical="center" wrapText="1"/>
    </xf>
    <xf numFmtId="0" fontId="33" fillId="7" borderId="3" xfId="0" applyFont="1" applyFill="1" applyBorder="1" applyAlignment="1">
      <alignment horizontal="left" vertical="center" wrapText="1" indent="1"/>
    </xf>
    <xf numFmtId="10" fontId="21" fillId="7" borderId="3" xfId="2" applyNumberFormat="1" applyFont="1" applyFill="1" applyBorder="1" applyAlignment="1">
      <alignment vertical="center" wrapText="1"/>
    </xf>
    <xf numFmtId="0" fontId="33" fillId="7" borderId="3" xfId="0" applyFont="1" applyFill="1" applyBorder="1" applyAlignment="1">
      <alignment vertical="center" wrapText="1"/>
    </xf>
    <xf numFmtId="0" fontId="35" fillId="7" borderId="3" xfId="0" applyFont="1" applyFill="1" applyBorder="1" applyAlignment="1">
      <alignment horizontal="left" vertical="center" wrapText="1"/>
    </xf>
    <xf numFmtId="10" fontId="23" fillId="7" borderId="3" xfId="0" applyNumberFormat="1" applyFont="1" applyFill="1" applyBorder="1" applyAlignment="1">
      <alignment horizontal="right" vertical="center" wrapText="1"/>
    </xf>
    <xf numFmtId="0" fontId="23" fillId="4" borderId="3" xfId="0" applyFont="1" applyFill="1" applyBorder="1" applyAlignment="1">
      <alignment vertical="center" wrapText="1"/>
    </xf>
    <xf numFmtId="4" fontId="23" fillId="4" borderId="3" xfId="0" applyNumberFormat="1" applyFont="1" applyFill="1" applyBorder="1" applyAlignment="1">
      <alignment horizontal="center" vertical="center" wrapText="1"/>
    </xf>
    <xf numFmtId="10" fontId="23" fillId="4" borderId="3" xfId="2" applyNumberFormat="1" applyFont="1" applyFill="1" applyBorder="1" applyAlignment="1">
      <alignment horizontal="right" vertical="center" wrapText="1"/>
    </xf>
    <xf numFmtId="4" fontId="21" fillId="7" borderId="3" xfId="0" applyNumberFormat="1" applyFont="1" applyFill="1" applyBorder="1" applyAlignment="1">
      <alignment horizontal="center" vertical="center" wrapText="1"/>
    </xf>
    <xf numFmtId="4" fontId="36" fillId="7" borderId="3" xfId="0" applyNumberFormat="1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right" vertical="center" wrapText="1"/>
    </xf>
    <xf numFmtId="9" fontId="23" fillId="7" borderId="3" xfId="2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0" fontId="13" fillId="7" borderId="3" xfId="2" applyNumberFormat="1" applyFont="1" applyFill="1" applyBorder="1" applyAlignment="1">
      <alignment vertical="center" wrapText="1"/>
    </xf>
    <xf numFmtId="4" fontId="28" fillId="7" borderId="3" xfId="0" applyNumberFormat="1" applyFont="1" applyFill="1" applyBorder="1" applyAlignment="1">
      <alignment horizontal="right" vertical="center" wrapText="1"/>
    </xf>
    <xf numFmtId="9" fontId="5" fillId="3" borderId="3" xfId="0" applyNumberFormat="1" applyFont="1" applyFill="1" applyBorder="1" applyAlignment="1">
      <alignment horizontal="right"/>
    </xf>
    <xf numFmtId="0" fontId="39" fillId="7" borderId="3" xfId="0" applyFont="1" applyFill="1" applyBorder="1" applyAlignment="1">
      <alignment vertical="center"/>
    </xf>
    <xf numFmtId="0" fontId="38" fillId="7" borderId="3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left" vertical="center" wrapText="1" indent="1"/>
    </xf>
    <xf numFmtId="0" fontId="17" fillId="7" borderId="3" xfId="0" applyFont="1" applyFill="1" applyBorder="1" applyAlignment="1">
      <alignment horizontal="right" vertical="center" wrapText="1"/>
    </xf>
    <xf numFmtId="0" fontId="17" fillId="12" borderId="3" xfId="0" applyFont="1" applyFill="1" applyBorder="1" applyAlignment="1">
      <alignment vertical="center" wrapText="1"/>
    </xf>
    <xf numFmtId="4" fontId="17" fillId="12" borderId="3" xfId="0" applyNumberFormat="1" applyFont="1" applyFill="1" applyBorder="1" applyAlignment="1">
      <alignment horizontal="right" vertical="center" wrapText="1"/>
    </xf>
    <xf numFmtId="0" fontId="17" fillId="12" borderId="3" xfId="0" applyFont="1" applyFill="1" applyBorder="1" applyAlignment="1">
      <alignment horizontal="right" vertical="center" wrapText="1"/>
    </xf>
    <xf numFmtId="0" fontId="28" fillId="7" borderId="3" xfId="0" applyFont="1" applyFill="1" applyBorder="1" applyAlignment="1">
      <alignment horizontal="left" vertical="center" wrapText="1" indent="1"/>
    </xf>
    <xf numFmtId="0" fontId="17" fillId="7" borderId="3" xfId="0" applyFont="1" applyFill="1" applyBorder="1" applyAlignment="1">
      <alignment horizontal="left" vertical="center" wrapText="1"/>
    </xf>
    <xf numFmtId="4" fontId="32" fillId="2" borderId="3" xfId="0" applyNumberFormat="1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vertical="center" wrapText="1"/>
    </xf>
    <xf numFmtId="0" fontId="28" fillId="7" borderId="3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left" vertical="center" wrapText="1" indent="3"/>
    </xf>
    <xf numFmtId="0" fontId="17" fillId="7" borderId="15" xfId="0" applyFont="1" applyFill="1" applyBorder="1" applyAlignment="1">
      <alignment vertical="center" wrapText="1"/>
    </xf>
    <xf numFmtId="4" fontId="17" fillId="7" borderId="14" xfId="0" applyNumberFormat="1" applyFont="1" applyFill="1" applyBorder="1" applyAlignment="1">
      <alignment horizontal="right" vertical="center" wrapText="1"/>
    </xf>
    <xf numFmtId="0" fontId="17" fillId="7" borderId="14" xfId="0" applyFont="1" applyFill="1" applyBorder="1" applyAlignment="1">
      <alignment horizontal="right" vertical="center" wrapText="1"/>
    </xf>
    <xf numFmtId="0" fontId="40" fillId="13" borderId="3" xfId="0" applyFont="1" applyFill="1" applyBorder="1" applyAlignment="1">
      <alignment vertical="center" wrapText="1"/>
    </xf>
    <xf numFmtId="4" fontId="40" fillId="13" borderId="3" xfId="0" applyNumberFormat="1" applyFont="1" applyFill="1" applyBorder="1" applyAlignment="1">
      <alignment horizontal="right" vertical="center" wrapText="1"/>
    </xf>
    <xf numFmtId="0" fontId="40" fillId="13" borderId="3" xfId="0" applyFont="1" applyFill="1" applyBorder="1" applyAlignment="1">
      <alignment horizontal="right" vertical="center" wrapText="1"/>
    </xf>
    <xf numFmtId="0" fontId="17" fillId="14" borderId="3" xfId="0" applyFont="1" applyFill="1" applyBorder="1" applyAlignment="1">
      <alignment vertical="center" wrapText="1"/>
    </xf>
    <xf numFmtId="4" fontId="17" fillId="14" borderId="3" xfId="0" applyNumberFormat="1" applyFont="1" applyFill="1" applyBorder="1" applyAlignment="1">
      <alignment horizontal="right" vertical="center" wrapText="1"/>
    </xf>
    <xf numFmtId="0" fontId="17" fillId="14" borderId="3" xfId="0" applyFont="1" applyFill="1" applyBorder="1" applyAlignment="1">
      <alignment horizontal="right" vertical="center" wrapText="1"/>
    </xf>
    <xf numFmtId="4" fontId="41" fillId="7" borderId="3" xfId="0" applyNumberFormat="1" applyFont="1" applyFill="1" applyBorder="1" applyAlignment="1">
      <alignment horizontal="right" vertical="center" wrapText="1"/>
    </xf>
    <xf numFmtId="0" fontId="41" fillId="7" borderId="3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left" vertical="center" wrapText="1" indent="4"/>
    </xf>
    <xf numFmtId="0" fontId="17" fillId="7" borderId="3" xfId="0" applyFont="1" applyFill="1" applyBorder="1" applyAlignment="1">
      <alignment horizontal="left" vertical="center" wrapText="1" indent="5"/>
    </xf>
    <xf numFmtId="0" fontId="0" fillId="0" borderId="0" xfId="0" applyAlignment="1">
      <alignment horizontal="center"/>
    </xf>
    <xf numFmtId="0" fontId="42" fillId="0" borderId="0" xfId="0" applyFont="1" applyAlignment="1">
      <alignment vertical="center"/>
    </xf>
    <xf numFmtId="0" fontId="43" fillId="7" borderId="3" xfId="0" applyFont="1" applyFill="1" applyBorder="1" applyAlignment="1">
      <alignment vertical="center" wrapText="1"/>
    </xf>
    <xf numFmtId="4" fontId="43" fillId="7" borderId="3" xfId="0" applyNumberFormat="1" applyFont="1" applyFill="1" applyBorder="1" applyAlignment="1">
      <alignment horizontal="right" vertical="center" wrapText="1"/>
    </xf>
    <xf numFmtId="0" fontId="43" fillId="7" borderId="3" xfId="0" applyFont="1" applyFill="1" applyBorder="1" applyAlignment="1">
      <alignment horizontal="right" vertical="center" wrapText="1"/>
    </xf>
    <xf numFmtId="0" fontId="41" fillId="6" borderId="3" xfId="0" applyFont="1" applyFill="1" applyBorder="1" applyAlignment="1">
      <alignment horizontal="left" vertical="center" wrapText="1" indent="1"/>
    </xf>
    <xf numFmtId="4" fontId="41" fillId="6" borderId="3" xfId="0" applyNumberFormat="1" applyFont="1" applyFill="1" applyBorder="1" applyAlignment="1">
      <alignment horizontal="right" vertical="center" wrapText="1"/>
    </xf>
    <xf numFmtId="0" fontId="41" fillId="6" borderId="3" xfId="0" applyFont="1" applyFill="1" applyBorder="1" applyAlignment="1">
      <alignment horizontal="right" vertical="center" wrapText="1"/>
    </xf>
    <xf numFmtId="0" fontId="41" fillId="6" borderId="3" xfId="0" applyFont="1" applyFill="1" applyBorder="1" applyAlignment="1">
      <alignment horizontal="left" vertical="center" wrapText="1" indent="2"/>
    </xf>
    <xf numFmtId="0" fontId="17" fillId="7" borderId="15" xfId="0" applyFont="1" applyFill="1" applyBorder="1" applyAlignment="1">
      <alignment horizontal="left" vertical="center" wrapText="1" indent="2"/>
    </xf>
    <xf numFmtId="4" fontId="17" fillId="6" borderId="14" xfId="0" applyNumberFormat="1" applyFont="1" applyFill="1" applyBorder="1" applyAlignment="1">
      <alignment horizontal="right" vertical="center" wrapText="1"/>
    </xf>
    <xf numFmtId="0" fontId="28" fillId="6" borderId="15" xfId="0" applyFont="1" applyFill="1" applyBorder="1" applyAlignment="1">
      <alignment vertical="center" wrapText="1"/>
    </xf>
    <xf numFmtId="4" fontId="5" fillId="3" borderId="3" xfId="0" applyNumberFormat="1" applyFont="1" applyFill="1" applyBorder="1" applyAlignment="1">
      <alignment horizontal="right" wrapText="1"/>
    </xf>
    <xf numFmtId="0" fontId="0" fillId="2" borderId="0" xfId="0" applyFill="1"/>
    <xf numFmtId="0" fontId="39" fillId="7" borderId="3" xfId="0" applyFont="1" applyFill="1" applyBorder="1" applyAlignment="1">
      <alignment horizontal="center" vertical="center"/>
    </xf>
    <xf numFmtId="0" fontId="38" fillId="7" borderId="14" xfId="0" applyFont="1" applyFill="1" applyBorder="1" applyAlignment="1">
      <alignment vertical="center" wrapText="1"/>
    </xf>
    <xf numFmtId="4" fontId="28" fillId="7" borderId="14" xfId="0" applyNumberFormat="1" applyFont="1" applyFill="1" applyBorder="1" applyAlignment="1">
      <alignment horizontal="right" vertical="center" wrapText="1"/>
    </xf>
    <xf numFmtId="0" fontId="28" fillId="7" borderId="15" xfId="0" applyFont="1" applyFill="1" applyBorder="1" applyAlignment="1">
      <alignment horizontal="left" vertical="center" wrapText="1" indent="1"/>
    </xf>
    <xf numFmtId="0" fontId="28" fillId="7" borderId="14" xfId="0" applyFont="1" applyFill="1" applyBorder="1" applyAlignment="1">
      <alignment horizontal="right" vertical="center" wrapText="1"/>
    </xf>
    <xf numFmtId="0" fontId="28" fillId="7" borderId="15" xfId="0" applyFont="1" applyFill="1" applyBorder="1" applyAlignment="1">
      <alignment horizontal="left" vertical="center" wrapText="1" indent="2"/>
    </xf>
    <xf numFmtId="0" fontId="17" fillId="2" borderId="15" xfId="0" applyFont="1" applyFill="1" applyBorder="1" applyAlignment="1">
      <alignment horizontal="left" vertical="center" wrapText="1" indent="2"/>
    </xf>
    <xf numFmtId="0" fontId="17" fillId="12" borderId="15" xfId="0" applyFont="1" applyFill="1" applyBorder="1" applyAlignment="1">
      <alignment vertical="center" wrapText="1"/>
    </xf>
    <xf numFmtId="4" fontId="28" fillId="12" borderId="14" xfId="0" applyNumberFormat="1" applyFont="1" applyFill="1" applyBorder="1" applyAlignment="1">
      <alignment horizontal="right" vertical="center" wrapText="1"/>
    </xf>
    <xf numFmtId="0" fontId="17" fillId="12" borderId="14" xfId="0" applyFont="1" applyFill="1" applyBorder="1" applyAlignment="1">
      <alignment horizontal="right" vertical="center" wrapText="1"/>
    </xf>
    <xf numFmtId="4" fontId="17" fillId="12" borderId="14" xfId="0" applyNumberFormat="1" applyFont="1" applyFill="1" applyBorder="1" applyAlignment="1">
      <alignment horizontal="right" vertical="center" wrapText="1"/>
    </xf>
    <xf numFmtId="0" fontId="17" fillId="7" borderId="15" xfId="0" applyFont="1" applyFill="1" applyBorder="1" applyAlignment="1">
      <alignment horizontal="left" vertical="center" wrapText="1" indent="1"/>
    </xf>
    <xf numFmtId="0" fontId="0" fillId="0" borderId="16" xfId="0" applyBorder="1"/>
    <xf numFmtId="0" fontId="2" fillId="2" borderId="17" xfId="0" applyFont="1" applyFill="1" applyBorder="1" applyAlignment="1">
      <alignment vertical="center"/>
    </xf>
    <xf numFmtId="0" fontId="0" fillId="0" borderId="12" xfId="0" applyBorder="1"/>
    <xf numFmtId="0" fontId="2" fillId="2" borderId="13" xfId="0" applyFont="1" applyFill="1" applyBorder="1" applyAlignment="1">
      <alignment vertical="center"/>
    </xf>
    <xf numFmtId="0" fontId="28" fillId="3" borderId="18" xfId="0" applyFont="1" applyFill="1" applyBorder="1" applyAlignment="1">
      <alignment vertical="center" wrapText="1"/>
    </xf>
    <xf numFmtId="0" fontId="49" fillId="7" borderId="19" xfId="0" applyFont="1" applyFill="1" applyBorder="1" applyAlignment="1">
      <alignment vertical="center"/>
    </xf>
    <xf numFmtId="0" fontId="49" fillId="7" borderId="14" xfId="0" applyFont="1" applyFill="1" applyBorder="1" applyAlignment="1">
      <alignment vertical="center"/>
    </xf>
    <xf numFmtId="0" fontId="49" fillId="7" borderId="14" xfId="0" applyFont="1" applyFill="1" applyBorder="1" applyAlignment="1">
      <alignment horizontal="center" vertical="center"/>
    </xf>
    <xf numFmtId="0" fontId="49" fillId="7" borderId="15" xfId="0" applyFont="1" applyFill="1" applyBorder="1" applyAlignment="1">
      <alignment horizontal="center" vertical="center"/>
    </xf>
    <xf numFmtId="0" fontId="49" fillId="7" borderId="3" xfId="0" applyFont="1" applyFill="1" applyBorder="1" applyAlignment="1">
      <alignment vertical="center"/>
    </xf>
    <xf numFmtId="4" fontId="45" fillId="7" borderId="3" xfId="0" applyNumberFormat="1" applyFont="1" applyFill="1" applyBorder="1" applyAlignment="1">
      <alignment vertical="center" wrapText="1"/>
    </xf>
    <xf numFmtId="4" fontId="38" fillId="7" borderId="3" xfId="0" applyNumberFormat="1" applyFont="1" applyFill="1" applyBorder="1" applyAlignment="1">
      <alignment vertical="center" wrapText="1"/>
    </xf>
    <xf numFmtId="4" fontId="45" fillId="16" borderId="3" xfId="0" applyNumberFormat="1" applyFont="1" applyFill="1" applyBorder="1" applyAlignment="1">
      <alignment vertical="center" wrapText="1"/>
    </xf>
    <xf numFmtId="0" fontId="49" fillId="3" borderId="3" xfId="0" applyFont="1" applyFill="1" applyBorder="1" applyAlignment="1">
      <alignment vertical="center"/>
    </xf>
    <xf numFmtId="4" fontId="17" fillId="2" borderId="14" xfId="0" applyNumberFormat="1" applyFont="1" applyFill="1" applyBorder="1" applyAlignment="1">
      <alignment horizontal="right" vertical="center" wrapText="1"/>
    </xf>
    <xf numFmtId="0" fontId="41" fillId="7" borderId="3" xfId="0" applyFont="1" applyFill="1" applyBorder="1" applyAlignment="1">
      <alignment horizontal="left" vertical="center" wrapText="1" indent="1"/>
    </xf>
    <xf numFmtId="0" fontId="6" fillId="15" borderId="3" xfId="0" applyFont="1" applyFill="1" applyBorder="1" applyAlignment="1">
      <alignment vertical="center" wrapText="1"/>
    </xf>
    <xf numFmtId="4" fontId="6" fillId="15" borderId="3" xfId="0" applyNumberFormat="1" applyFont="1" applyFill="1" applyBorder="1" applyAlignment="1">
      <alignment horizontal="right" vertical="center" wrapText="1"/>
    </xf>
    <xf numFmtId="0" fontId="6" fillId="15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47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9" fillId="2" borderId="10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6" fillId="6" borderId="10" xfId="0" applyFont="1" applyFill="1" applyBorder="1" applyAlignment="1">
      <alignment horizontal="center" vertical="center"/>
    </xf>
    <xf numFmtId="0" fontId="46" fillId="6" borderId="6" xfId="0" applyFont="1" applyFill="1" applyBorder="1" applyAlignment="1">
      <alignment horizontal="center" vertical="center"/>
    </xf>
    <xf numFmtId="0" fontId="46" fillId="6" borderId="11" xfId="0" applyFont="1" applyFill="1" applyBorder="1" applyAlignment="1">
      <alignment horizontal="center" vertical="center"/>
    </xf>
    <xf numFmtId="0" fontId="46" fillId="6" borderId="16" xfId="0" applyFont="1" applyFill="1" applyBorder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46" fillId="6" borderId="17" xfId="0" applyFont="1" applyFill="1" applyBorder="1" applyAlignment="1">
      <alignment horizontal="center" vertical="center"/>
    </xf>
    <xf numFmtId="0" fontId="46" fillId="6" borderId="12" xfId="0" applyFont="1" applyFill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13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7" fillId="2" borderId="1" xfId="4" applyFont="1" applyFill="1" applyBorder="1" applyAlignment="1">
      <alignment horizontal="center" vertical="center" wrapText="1"/>
    </xf>
    <xf numFmtId="0" fontId="37" fillId="2" borderId="4" xfId="4" applyFont="1" applyFill="1" applyBorder="1" applyAlignment="1">
      <alignment horizontal="center" vertical="center" wrapText="1"/>
    </xf>
    <xf numFmtId="0" fontId="31" fillId="2" borderId="7" xfId="4" applyFont="1" applyFill="1" applyBorder="1" applyAlignment="1">
      <alignment horizontal="center" vertical="center" wrapText="1"/>
    </xf>
    <xf numFmtId="0" fontId="31" fillId="2" borderId="8" xfId="4" applyFont="1" applyFill="1" applyBorder="1" applyAlignment="1">
      <alignment horizontal="center" vertical="center" wrapText="1"/>
    </xf>
    <xf numFmtId="0" fontId="31" fillId="2" borderId="9" xfId="4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31" fillId="2" borderId="1" xfId="4" applyFont="1" applyFill="1" applyBorder="1" applyAlignment="1">
      <alignment horizontal="center" vertical="center" wrapText="1"/>
    </xf>
    <xf numFmtId="0" fontId="31" fillId="2" borderId="4" xfId="4" applyFont="1" applyFill="1" applyBorder="1" applyAlignment="1">
      <alignment horizontal="center" vertical="center" wrapText="1"/>
    </xf>
    <xf numFmtId="0" fontId="31" fillId="2" borderId="10" xfId="4" applyFont="1" applyFill="1" applyBorder="1" applyAlignment="1">
      <alignment horizontal="center" vertical="center" wrapText="1"/>
    </xf>
    <xf numFmtId="0" fontId="31" fillId="2" borderId="6" xfId="4" applyFont="1" applyFill="1" applyBorder="1" applyAlignment="1">
      <alignment horizontal="center" vertical="center" wrapText="1"/>
    </xf>
    <xf numFmtId="0" fontId="31" fillId="2" borderId="11" xfId="4" applyFont="1" applyFill="1" applyBorder="1" applyAlignment="1">
      <alignment horizontal="center" vertical="center" wrapText="1"/>
    </xf>
    <xf numFmtId="0" fontId="31" fillId="2" borderId="12" xfId="4" applyFont="1" applyFill="1" applyBorder="1" applyAlignment="1">
      <alignment horizontal="center" vertical="center" wrapText="1"/>
    </xf>
    <xf numFmtId="0" fontId="31" fillId="2" borderId="5" xfId="4" applyFont="1" applyFill="1" applyBorder="1" applyAlignment="1">
      <alignment horizontal="center" vertical="center" wrapText="1"/>
    </xf>
    <xf numFmtId="0" fontId="31" fillId="2" borderId="13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16" fillId="2" borderId="2" xfId="4" applyFont="1" applyFill="1" applyBorder="1" applyAlignment="1">
      <alignment horizontal="center" vertical="center" wrapText="1"/>
    </xf>
    <xf numFmtId="0" fontId="16" fillId="2" borderId="4" xfId="4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4" fillId="6" borderId="0" xfId="0" applyFont="1" applyFill="1" applyAlignment="1">
      <alignment horizontal="center" vertical="center"/>
    </xf>
    <xf numFmtId="0" fontId="48" fillId="15" borderId="10" xfId="0" applyFont="1" applyFill="1" applyBorder="1" applyAlignment="1">
      <alignment horizontal="center"/>
    </xf>
    <xf numFmtId="0" fontId="48" fillId="15" borderId="6" xfId="0" applyFont="1" applyFill="1" applyBorder="1" applyAlignment="1">
      <alignment horizontal="center"/>
    </xf>
    <xf numFmtId="0" fontId="48" fillId="15" borderId="11" xfId="0" applyFont="1" applyFill="1" applyBorder="1" applyAlignment="1">
      <alignment horizontal="center"/>
    </xf>
    <xf numFmtId="0" fontId="48" fillId="15" borderId="12" xfId="0" applyFont="1" applyFill="1" applyBorder="1" applyAlignment="1">
      <alignment horizontal="center"/>
    </xf>
    <xf numFmtId="0" fontId="48" fillId="15" borderId="5" xfId="0" applyFont="1" applyFill="1" applyBorder="1" applyAlignment="1">
      <alignment horizontal="center"/>
    </xf>
    <xf numFmtId="0" fontId="48" fillId="15" borderId="13" xfId="0" applyFont="1" applyFill="1" applyBorder="1" applyAlignment="1">
      <alignment horizontal="center"/>
    </xf>
  </cellXfs>
  <cellStyles count="5">
    <cellStyle name="Normalno" xfId="0" builtinId="0"/>
    <cellStyle name="Normalno 2" xfId="4" xr:uid="{982F8F23-399C-40E0-8828-87DE996E76BD}"/>
    <cellStyle name="Obično_List4" xfId="1" xr:uid="{00000000-0005-0000-0000-000001000000}"/>
    <cellStyle name="Postotak" xfId="2" builtinId="5"/>
    <cellStyle name="Zarez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PRIHODI 2024.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6020603674540682"/>
          <c:y val="0.23189814814814816"/>
          <c:w val="0.7953495188101487"/>
          <c:h val="0.35710265383493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List4!$B$4</c:f>
              <c:strCache>
                <c:ptCount val="1"/>
                <c:pt idx="0">
                  <c:v>Plan 2024.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List4!$A$5:$A$23</c:f>
              <c:strCache>
                <c:ptCount val="6"/>
                <c:pt idx="0">
                  <c:v>63 Pomoći iz inozemstva (darovnice) i od subjekata unutar opće države</c:v>
                </c:pt>
                <c:pt idx="1">
                  <c:v>64 Prihodi od imovine</c:v>
                </c:pt>
                <c:pt idx="2">
                  <c:v>65 Prihodi od upravnih administrativnih pristojbi, pristojbi po posebnim propisima i naknada</c:v>
                </c:pt>
                <c:pt idx="3">
                  <c:v>66 Prihodi od prodaje proizvoda i robe te pruženih usluga i prihodi od donacija te povrati po protestiranim jamstvima</c:v>
                </c:pt>
                <c:pt idx="4">
                  <c:v>67 Prihodi od nadležnog proračuna  i od HZZO-a</c:v>
                </c:pt>
                <c:pt idx="5">
                  <c:v>72 Prihodi od prodaje proizvedene dugotrajne imovine</c:v>
                </c:pt>
              </c:strCache>
            </c:strRef>
          </c:cat>
          <c:val>
            <c:numRef>
              <c:f>List4!$B$5:$B$23</c:f>
              <c:numCache>
                <c:formatCode>General</c:formatCode>
                <c:ptCount val="6"/>
                <c:pt idx="0" formatCode="#,##0.00">
                  <c:v>1109114</c:v>
                </c:pt>
                <c:pt idx="1">
                  <c:v>10</c:v>
                </c:pt>
                <c:pt idx="2" formatCode="#,##0.00">
                  <c:v>20619</c:v>
                </c:pt>
                <c:pt idx="3" formatCode="#,##0.00">
                  <c:v>500000</c:v>
                </c:pt>
                <c:pt idx="4" formatCode="#,##0.00">
                  <c:v>323340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5-46D3-89FE-B45C11A2B6E4}"/>
            </c:ext>
          </c:extLst>
        </c:ser>
        <c:ser>
          <c:idx val="1"/>
          <c:order val="1"/>
          <c:tx>
            <c:strRef>
              <c:f>List4!$C$4</c:f>
              <c:strCache>
                <c:ptCount val="1"/>
                <c:pt idx="0">
                  <c:v>Izvršenje 2024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List4!$A$5:$A$23</c:f>
              <c:strCache>
                <c:ptCount val="6"/>
                <c:pt idx="0">
                  <c:v>63 Pomoći iz inozemstva (darovnice) i od subjekata unutar opće države</c:v>
                </c:pt>
                <c:pt idx="1">
                  <c:v>64 Prihodi od imovine</c:v>
                </c:pt>
                <c:pt idx="2">
                  <c:v>65 Prihodi od upravnih administrativnih pristojbi, pristojbi po posebnim propisima i naknada</c:v>
                </c:pt>
                <c:pt idx="3">
                  <c:v>66 Prihodi od prodaje proizvoda i robe te pruženih usluga i prihodi od donacija te povrati po protestiranim jamstvima</c:v>
                </c:pt>
                <c:pt idx="4">
                  <c:v>67 Prihodi od nadležnog proračuna  i od HZZO-a</c:v>
                </c:pt>
                <c:pt idx="5">
                  <c:v>72 Prihodi od prodaje proizvedene dugotrajne imovine</c:v>
                </c:pt>
              </c:strCache>
            </c:strRef>
          </c:cat>
          <c:val>
            <c:numRef>
              <c:f>List4!$C$5:$C$23</c:f>
              <c:numCache>
                <c:formatCode>General</c:formatCode>
                <c:ptCount val="6"/>
                <c:pt idx="0" formatCode="#,##0.00">
                  <c:v>1086847.1000000001</c:v>
                </c:pt>
                <c:pt idx="1">
                  <c:v>0.15</c:v>
                </c:pt>
                <c:pt idx="2" formatCode="#,##0.00">
                  <c:v>17755.669999999998</c:v>
                </c:pt>
                <c:pt idx="3" formatCode="#,##0.00">
                  <c:v>500000</c:v>
                </c:pt>
                <c:pt idx="4" formatCode="#,##0.00">
                  <c:v>282639.55</c:v>
                </c:pt>
                <c:pt idx="5">
                  <c:v>57.72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25-46D3-89FE-B45C11A2B6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28187040"/>
        <c:axId val="1631632192"/>
      </c:barChart>
      <c:catAx>
        <c:axId val="16281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cap="all" spc="120" normalizeH="0" baseline="0">
                <a:ln w="3175" cap="rnd" cmpd="dbl"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632192"/>
        <c:crosses val="autoZero"/>
        <c:auto val="1"/>
        <c:lblAlgn val="ctr"/>
        <c:lblOffset val="100"/>
        <c:noMultiLvlLbl val="0"/>
      </c:catAx>
      <c:valAx>
        <c:axId val="163163219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6281870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3</xdr:row>
      <xdr:rowOff>137160</xdr:rowOff>
    </xdr:from>
    <xdr:to>
      <xdr:col>11</xdr:col>
      <xdr:colOff>60960</xdr:colOff>
      <xdr:row>26</xdr:row>
      <xdr:rowOff>152400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A25C3B6-42C3-4FF8-A059-AE378D5DE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zoomScaleNormal="100" workbookViewId="0">
      <selection activeCell="O14" sqref="O14"/>
    </sheetView>
  </sheetViews>
  <sheetFormatPr defaultRowHeight="15" x14ac:dyDescent="0.25"/>
  <cols>
    <col min="2" max="2" width="8.85546875" customWidth="1"/>
    <col min="6" max="8" width="25.28515625" customWidth="1"/>
    <col min="9" max="9" width="25.28515625" hidden="1" customWidth="1"/>
    <col min="10" max="10" width="25.28515625" customWidth="1"/>
    <col min="11" max="12" width="15.7109375" customWidth="1"/>
    <col min="13" max="13" width="25.28515625" customWidth="1"/>
  </cols>
  <sheetData>
    <row r="1" spans="1:13" x14ac:dyDescent="0.25">
      <c r="A1" s="222"/>
      <c r="B1" s="222"/>
      <c r="C1" s="222"/>
      <c r="D1" s="222"/>
      <c r="E1" s="222"/>
      <c r="F1" s="222"/>
      <c r="G1" s="222"/>
      <c r="H1" s="222"/>
      <c r="I1" s="222"/>
    </row>
    <row r="2" spans="1:13" ht="70.900000000000006" customHeight="1" x14ac:dyDescent="0.25">
      <c r="A2" s="232" t="s">
        <v>215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"/>
    </row>
    <row r="3" spans="1:13" ht="18" customHeight="1" x14ac:dyDescent="0.25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"/>
    </row>
    <row r="4" spans="1:13" ht="15.75" customHeight="1" x14ac:dyDescent="0.25">
      <c r="B4" s="225" t="s">
        <v>7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"/>
    </row>
    <row r="5" spans="1:13" ht="18" x14ac:dyDescent="0.25"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3"/>
    </row>
    <row r="6" spans="1:13" ht="18" customHeight="1" x14ac:dyDescent="0.25">
      <c r="B6" s="225" t="s">
        <v>40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1"/>
    </row>
    <row r="7" spans="1:13" ht="18" customHeight="1" x14ac:dyDescent="0.25"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1"/>
    </row>
    <row r="8" spans="1:13" ht="18" customHeight="1" x14ac:dyDescent="0.25">
      <c r="B8" s="231" t="s">
        <v>44</v>
      </c>
      <c r="C8" s="231"/>
      <c r="D8" s="231"/>
      <c r="E8" s="231"/>
      <c r="F8" s="231"/>
      <c r="G8" s="41"/>
      <c r="H8" s="37"/>
      <c r="I8" s="37"/>
      <c r="J8" s="37"/>
      <c r="K8" s="38"/>
      <c r="L8" s="38"/>
    </row>
    <row r="9" spans="1:13" ht="25.5" x14ac:dyDescent="0.25">
      <c r="B9" s="228" t="s">
        <v>3</v>
      </c>
      <c r="C9" s="228"/>
      <c r="D9" s="228"/>
      <c r="E9" s="228"/>
      <c r="F9" s="228"/>
      <c r="G9" s="24" t="s">
        <v>59</v>
      </c>
      <c r="H9" s="24" t="s">
        <v>178</v>
      </c>
      <c r="I9" s="24" t="s">
        <v>154</v>
      </c>
      <c r="J9" s="24" t="s">
        <v>211</v>
      </c>
      <c r="K9" s="24" t="s">
        <v>19</v>
      </c>
      <c r="L9" s="24" t="s">
        <v>39</v>
      </c>
    </row>
    <row r="10" spans="1:13" x14ac:dyDescent="0.25">
      <c r="B10" s="229">
        <v>1</v>
      </c>
      <c r="C10" s="229"/>
      <c r="D10" s="229"/>
      <c r="E10" s="229"/>
      <c r="F10" s="230"/>
      <c r="G10" s="29">
        <v>2</v>
      </c>
      <c r="H10" s="28">
        <v>3</v>
      </c>
      <c r="I10" s="28">
        <v>4</v>
      </c>
      <c r="J10" s="28">
        <v>5</v>
      </c>
      <c r="K10" s="28" t="s">
        <v>24</v>
      </c>
      <c r="L10" s="28" t="s">
        <v>25</v>
      </c>
    </row>
    <row r="11" spans="1:13" x14ac:dyDescent="0.25">
      <c r="B11" s="237" t="s">
        <v>21</v>
      </c>
      <c r="C11" s="238"/>
      <c r="D11" s="238"/>
      <c r="E11" s="238"/>
      <c r="F11" s="239"/>
      <c r="G11" s="42">
        <v>335859.94</v>
      </c>
      <c r="H11" s="44">
        <v>823579</v>
      </c>
      <c r="I11" s="46">
        <f>+H11</f>
        <v>823579</v>
      </c>
      <c r="J11" s="44">
        <v>895344.57</v>
      </c>
      <c r="K11" s="48">
        <f>+J11/G11</f>
        <v>2.6658272195249006</v>
      </c>
      <c r="L11" s="49">
        <f>+J11/H11</f>
        <v>1.0871386594364354</v>
      </c>
      <c r="M11" s="190"/>
    </row>
    <row r="12" spans="1:13" x14ac:dyDescent="0.25">
      <c r="B12" s="240" t="s">
        <v>20</v>
      </c>
      <c r="C12" s="239"/>
      <c r="D12" s="239"/>
      <c r="E12" s="239"/>
      <c r="F12" s="239"/>
      <c r="G12" s="42">
        <v>0</v>
      </c>
      <c r="H12" s="44">
        <v>0</v>
      </c>
      <c r="I12" s="46">
        <f>+H12</f>
        <v>0</v>
      </c>
      <c r="J12" s="44"/>
      <c r="K12" s="48"/>
      <c r="L12" s="49"/>
    </row>
    <row r="13" spans="1:13" x14ac:dyDescent="0.25">
      <c r="B13" s="234" t="s">
        <v>0</v>
      </c>
      <c r="C13" s="235"/>
      <c r="D13" s="235"/>
      <c r="E13" s="235"/>
      <c r="F13" s="236"/>
      <c r="G13" s="43">
        <f>+G11+G12</f>
        <v>335859.94</v>
      </c>
      <c r="H13" s="45">
        <f>+H12+H11</f>
        <v>823579</v>
      </c>
      <c r="I13" s="46">
        <f>+I11+I12</f>
        <v>823579</v>
      </c>
      <c r="J13" s="43">
        <f>+J11+J12</f>
        <v>895344.57</v>
      </c>
      <c r="K13" s="150">
        <f t="shared" ref="K13:K16" si="0">+J13/G13</f>
        <v>2.6658272195249006</v>
      </c>
      <c r="L13" s="52">
        <f t="shared" ref="L13:L16" si="1">+J13/H13</f>
        <v>1.0871386594364354</v>
      </c>
    </row>
    <row r="14" spans="1:13" x14ac:dyDescent="0.25">
      <c r="B14" s="242" t="s">
        <v>22</v>
      </c>
      <c r="C14" s="238"/>
      <c r="D14" s="238"/>
      <c r="E14" s="238"/>
      <c r="F14" s="238"/>
      <c r="G14" s="42">
        <v>295528.08</v>
      </c>
      <c r="H14" s="44">
        <v>675179</v>
      </c>
      <c r="I14" s="46">
        <f>+H14</f>
        <v>675179</v>
      </c>
      <c r="J14" s="44">
        <v>689958.78</v>
      </c>
      <c r="K14" s="48">
        <f t="shared" si="0"/>
        <v>2.3346640359860218</v>
      </c>
      <c r="L14" s="49">
        <f t="shared" si="1"/>
        <v>1.021890165422799</v>
      </c>
    </row>
    <row r="15" spans="1:13" x14ac:dyDescent="0.25">
      <c r="B15" s="240" t="s">
        <v>23</v>
      </c>
      <c r="C15" s="239"/>
      <c r="D15" s="239"/>
      <c r="E15" s="239"/>
      <c r="F15" s="239"/>
      <c r="G15" s="42">
        <v>40331.86</v>
      </c>
      <c r="H15" s="44">
        <v>148400</v>
      </c>
      <c r="I15" s="46">
        <f>+H15</f>
        <v>148400</v>
      </c>
      <c r="J15" s="42">
        <v>205232.37</v>
      </c>
      <c r="K15" s="50">
        <f t="shared" si="0"/>
        <v>5.0885917485580876</v>
      </c>
      <c r="L15" s="53">
        <f t="shared" si="1"/>
        <v>1.3829674528301887</v>
      </c>
    </row>
    <row r="16" spans="1:13" x14ac:dyDescent="0.25">
      <c r="B16" s="16" t="s">
        <v>1</v>
      </c>
      <c r="C16" s="36"/>
      <c r="D16" s="36"/>
      <c r="E16" s="36"/>
      <c r="F16" s="36"/>
      <c r="G16" s="43">
        <f>+G14+G15</f>
        <v>335859.94</v>
      </c>
      <c r="H16" s="45">
        <f>+H15+H14</f>
        <v>823579</v>
      </c>
      <c r="I16" s="46">
        <f>+I15+I14</f>
        <v>823579</v>
      </c>
      <c r="J16" s="43">
        <f>+J14+J15</f>
        <v>895191.15</v>
      </c>
      <c r="K16" s="51">
        <f t="shared" si="0"/>
        <v>2.6653704219681575</v>
      </c>
      <c r="L16" s="52">
        <f t="shared" si="1"/>
        <v>1.0869523749391377</v>
      </c>
    </row>
    <row r="17" spans="2:13" x14ac:dyDescent="0.25">
      <c r="B17" s="241" t="s">
        <v>2</v>
      </c>
      <c r="C17" s="235"/>
      <c r="D17" s="235"/>
      <c r="E17" s="235"/>
      <c r="F17" s="235"/>
      <c r="G17" s="189">
        <f>+G13-G16</f>
        <v>0</v>
      </c>
      <c r="H17" s="189">
        <f>+H13-H16</f>
        <v>0</v>
      </c>
      <c r="I17" s="47">
        <v>0</v>
      </c>
      <c r="J17" s="189">
        <f>+J13-J16</f>
        <v>153.41999999992549</v>
      </c>
      <c r="K17" s="15"/>
      <c r="L17" s="15"/>
    </row>
    <row r="18" spans="2:13" ht="18" x14ac:dyDescent="0.25">
      <c r="B18" s="226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1"/>
    </row>
    <row r="20" spans="2:13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2:13" x14ac:dyDescent="0.25">
      <c r="B21" s="223" t="s">
        <v>48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</row>
    <row r="22" spans="2:13" ht="15" customHeight="1" x14ac:dyDescent="0.25">
      <c r="B22" s="223" t="s">
        <v>49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</row>
    <row r="23" spans="2:13" ht="15" customHeight="1" x14ac:dyDescent="0.25">
      <c r="B23" s="223" t="s">
        <v>51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</row>
    <row r="24" spans="2:13" ht="15" customHeight="1" x14ac:dyDescent="0.25">
      <c r="B24" s="223" t="s">
        <v>52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</row>
    <row r="25" spans="2:13" ht="36.75" customHeight="1" x14ac:dyDescent="0.25"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</row>
    <row r="26" spans="2:13" ht="15" customHeight="1" x14ac:dyDescent="0.25">
      <c r="B26" s="233" t="s">
        <v>53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33"/>
    </row>
    <row r="27" spans="2:13" x14ac:dyDescent="0.25"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</row>
  </sheetData>
  <mergeCells count="22">
    <mergeCell ref="B24:L25"/>
    <mergeCell ref="B26:L27"/>
    <mergeCell ref="B13:F13"/>
    <mergeCell ref="B11:F11"/>
    <mergeCell ref="B12:F12"/>
    <mergeCell ref="B15:F15"/>
    <mergeCell ref="B17:F17"/>
    <mergeCell ref="B14:F14"/>
    <mergeCell ref="B21:L21"/>
    <mergeCell ref="B22:L22"/>
    <mergeCell ref="A1:I1"/>
    <mergeCell ref="B23:L23"/>
    <mergeCell ref="B3:L3"/>
    <mergeCell ref="B5:L5"/>
    <mergeCell ref="B7:L7"/>
    <mergeCell ref="B18:L18"/>
    <mergeCell ref="B6:L6"/>
    <mergeCell ref="B4:L4"/>
    <mergeCell ref="B9:F9"/>
    <mergeCell ref="B10:F10"/>
    <mergeCell ref="B8:F8"/>
    <mergeCell ref="A2:L2"/>
  </mergeCells>
  <pageMargins left="0.7" right="0.7" top="0.75" bottom="0.75" header="0.3" footer="0.3"/>
  <pageSetup paperSize="9" scale="77" orientation="landscape" r:id="rId1"/>
  <ignoredErrors>
    <ignoredError sqref="H1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0D2F-ACE0-430D-B010-F9EA05F192FB}">
  <dimension ref="A1:F141"/>
  <sheetViews>
    <sheetView workbookViewId="0">
      <selection activeCell="A3" sqref="A3:E5"/>
    </sheetView>
  </sheetViews>
  <sheetFormatPr defaultRowHeight="15" x14ac:dyDescent="0.25"/>
  <cols>
    <col min="1" max="1" width="5" customWidth="1"/>
    <col min="2" max="2" width="30.140625" style="25" bestFit="1" customWidth="1"/>
    <col min="3" max="3" width="16.85546875" style="25" bestFit="1" customWidth="1"/>
    <col min="4" max="4" width="16.28515625" style="25" customWidth="1"/>
    <col min="5" max="5" width="17.85546875" style="25" customWidth="1"/>
  </cols>
  <sheetData>
    <row r="1" spans="1:6" ht="14.45" customHeight="1" x14ac:dyDescent="0.25">
      <c r="A1" s="281" t="s">
        <v>6</v>
      </c>
      <c r="B1" s="281"/>
      <c r="C1" s="281"/>
      <c r="D1" s="281"/>
      <c r="E1" s="281"/>
      <c r="F1" s="178"/>
    </row>
    <row r="2" spans="1:6" ht="14.45" customHeight="1" x14ac:dyDescent="0.25">
      <c r="A2" s="281"/>
      <c r="B2" s="281"/>
      <c r="C2" s="281"/>
      <c r="D2" s="281"/>
      <c r="E2" s="281"/>
      <c r="F2" s="178"/>
    </row>
    <row r="3" spans="1:6" ht="14.45" customHeight="1" x14ac:dyDescent="0.25">
      <c r="A3" s="282" t="s">
        <v>43</v>
      </c>
      <c r="B3" s="282"/>
      <c r="C3" s="282"/>
      <c r="D3" s="282"/>
      <c r="E3" s="282"/>
      <c r="F3" s="178"/>
    </row>
    <row r="4" spans="1:6" ht="14.45" customHeight="1" x14ac:dyDescent="0.25">
      <c r="A4" s="282"/>
      <c r="B4" s="282"/>
      <c r="C4" s="282"/>
      <c r="D4" s="282"/>
      <c r="E4" s="282"/>
      <c r="F4" s="178"/>
    </row>
    <row r="5" spans="1:6" x14ac:dyDescent="0.25">
      <c r="A5" s="282"/>
      <c r="B5" s="282"/>
      <c r="C5" s="282"/>
      <c r="D5" s="282"/>
      <c r="E5" s="282"/>
      <c r="F5" s="177"/>
    </row>
    <row r="6" spans="1:6" x14ac:dyDescent="0.25">
      <c r="A6" s="177"/>
      <c r="B6" s="177"/>
      <c r="C6" s="177"/>
      <c r="D6" s="177"/>
      <c r="E6" s="177"/>
      <c r="F6" s="177"/>
    </row>
    <row r="7" spans="1:6" ht="15.75" x14ac:dyDescent="0.25">
      <c r="B7" s="151" t="s">
        <v>179</v>
      </c>
      <c r="C7" s="151" t="s">
        <v>188</v>
      </c>
      <c r="D7" s="151" t="s">
        <v>206</v>
      </c>
      <c r="E7" s="151" t="s">
        <v>207</v>
      </c>
    </row>
    <row r="8" spans="1:6" x14ac:dyDescent="0.25">
      <c r="B8" s="167" t="s">
        <v>190</v>
      </c>
      <c r="C8" s="168">
        <v>1949990</v>
      </c>
      <c r="D8" s="168">
        <v>1891165.61</v>
      </c>
      <c r="E8" s="169">
        <v>96.98</v>
      </c>
    </row>
    <row r="9" spans="1:6" x14ac:dyDescent="0.25">
      <c r="B9" s="167" t="s">
        <v>191</v>
      </c>
      <c r="C9" s="168">
        <v>1949990</v>
      </c>
      <c r="D9" s="168">
        <v>1891165.61</v>
      </c>
      <c r="E9" s="169">
        <v>96.98</v>
      </c>
    </row>
    <row r="10" spans="1:6" ht="51" x14ac:dyDescent="0.25">
      <c r="B10" s="102" t="s">
        <v>192</v>
      </c>
      <c r="C10" s="103">
        <v>1949990</v>
      </c>
      <c r="D10" s="103">
        <v>1891165.61</v>
      </c>
      <c r="E10" s="154">
        <v>96.98</v>
      </c>
    </row>
    <row r="11" spans="1:6" ht="25.5" x14ac:dyDescent="0.25">
      <c r="B11" s="102" t="s">
        <v>193</v>
      </c>
      <c r="C11" s="103">
        <v>1949990</v>
      </c>
      <c r="D11" s="103">
        <v>1891165.61</v>
      </c>
      <c r="E11" s="154">
        <v>96.98</v>
      </c>
    </row>
    <row r="12" spans="1:6" x14ac:dyDescent="0.25">
      <c r="B12" s="179" t="s">
        <v>162</v>
      </c>
      <c r="C12" s="180">
        <v>1949990</v>
      </c>
      <c r="D12" s="180">
        <v>1891165.61</v>
      </c>
      <c r="E12" s="181">
        <v>96.98</v>
      </c>
    </row>
    <row r="13" spans="1:6" ht="25.5" x14ac:dyDescent="0.25">
      <c r="B13" s="170" t="s">
        <v>194</v>
      </c>
      <c r="C13" s="171">
        <v>1949990</v>
      </c>
      <c r="D13" s="171">
        <v>1891165.61</v>
      </c>
      <c r="E13" s="172">
        <v>96.98</v>
      </c>
    </row>
    <row r="14" spans="1:6" ht="25.5" x14ac:dyDescent="0.25">
      <c r="B14" s="182" t="s">
        <v>195</v>
      </c>
      <c r="C14" s="183">
        <v>68000</v>
      </c>
      <c r="D14" s="183">
        <v>68000</v>
      </c>
      <c r="E14" s="184">
        <v>100</v>
      </c>
    </row>
    <row r="15" spans="1:6" ht="25.5" x14ac:dyDescent="0.25">
      <c r="B15" s="163" t="s">
        <v>149</v>
      </c>
      <c r="C15" s="103">
        <v>68000</v>
      </c>
      <c r="D15" s="103">
        <v>68000</v>
      </c>
      <c r="E15" s="154">
        <v>100</v>
      </c>
    </row>
    <row r="16" spans="1:6" x14ac:dyDescent="0.25">
      <c r="B16" s="175" t="s">
        <v>95</v>
      </c>
      <c r="C16" s="103">
        <v>67500</v>
      </c>
      <c r="D16" s="103">
        <v>67499.34</v>
      </c>
      <c r="E16" s="154">
        <v>100</v>
      </c>
    </row>
    <row r="17" spans="2:5" x14ac:dyDescent="0.25">
      <c r="B17" s="176" t="s">
        <v>97</v>
      </c>
      <c r="C17" s="152"/>
      <c r="D17" s="103">
        <v>4874.58</v>
      </c>
      <c r="E17" s="152"/>
    </row>
    <row r="18" spans="2:5" ht="25.5" x14ac:dyDescent="0.25">
      <c r="B18" s="176" t="s">
        <v>99</v>
      </c>
      <c r="C18" s="152"/>
      <c r="D18" s="154">
        <v>749</v>
      </c>
      <c r="E18" s="152"/>
    </row>
    <row r="19" spans="2:5" ht="25.5" x14ac:dyDescent="0.25">
      <c r="B19" s="176" t="s">
        <v>101</v>
      </c>
      <c r="C19" s="152"/>
      <c r="D19" s="103">
        <v>12913.74</v>
      </c>
      <c r="E19" s="152"/>
    </row>
    <row r="20" spans="2:5" x14ac:dyDescent="0.25">
      <c r="B20" s="176" t="s">
        <v>103</v>
      </c>
      <c r="C20" s="152"/>
      <c r="D20" s="152"/>
      <c r="E20" s="152"/>
    </row>
    <row r="21" spans="2:5" ht="38.25" x14ac:dyDescent="0.25">
      <c r="B21" s="176" t="s">
        <v>104</v>
      </c>
      <c r="C21" s="152"/>
      <c r="D21" s="103">
        <v>1662.3</v>
      </c>
      <c r="E21" s="152"/>
    </row>
    <row r="22" spans="2:5" ht="25.5" x14ac:dyDescent="0.25">
      <c r="B22" s="176" t="s">
        <v>105</v>
      </c>
      <c r="C22" s="152"/>
      <c r="D22" s="103">
        <v>1081.3</v>
      </c>
      <c r="E22" s="152"/>
    </row>
    <row r="23" spans="2:5" ht="25.5" x14ac:dyDescent="0.25">
      <c r="B23" s="176" t="s">
        <v>106</v>
      </c>
      <c r="C23" s="152"/>
      <c r="D23" s="154">
        <v>336.86</v>
      </c>
      <c r="E23" s="152"/>
    </row>
    <row r="24" spans="2:5" ht="25.5" x14ac:dyDescent="0.25">
      <c r="B24" s="176" t="s">
        <v>108</v>
      </c>
      <c r="C24" s="152"/>
      <c r="D24" s="103">
        <v>5364.59</v>
      </c>
      <c r="E24" s="152"/>
    </row>
    <row r="25" spans="2:5" ht="25.5" x14ac:dyDescent="0.25">
      <c r="B25" s="176" t="s">
        <v>109</v>
      </c>
      <c r="C25" s="152"/>
      <c r="D25" s="103">
        <v>5663.73</v>
      </c>
      <c r="E25" s="152"/>
    </row>
    <row r="26" spans="2:5" ht="25.5" x14ac:dyDescent="0.25">
      <c r="B26" s="176" t="s">
        <v>183</v>
      </c>
      <c r="C26" s="152"/>
      <c r="D26" s="103">
        <v>2585</v>
      </c>
      <c r="E26" s="152"/>
    </row>
    <row r="27" spans="2:5" x14ac:dyDescent="0.25">
      <c r="B27" s="176" t="s">
        <v>110</v>
      </c>
      <c r="C27" s="152"/>
      <c r="D27" s="103">
        <v>5787.07</v>
      </c>
      <c r="E27" s="152"/>
    </row>
    <row r="28" spans="2:5" ht="25.5" x14ac:dyDescent="0.25">
      <c r="B28" s="176" t="s">
        <v>111</v>
      </c>
      <c r="C28" s="152"/>
      <c r="D28" s="103">
        <v>3020</v>
      </c>
      <c r="E28" s="152"/>
    </row>
    <row r="29" spans="2:5" x14ac:dyDescent="0.25">
      <c r="B29" s="176" t="s">
        <v>112</v>
      </c>
      <c r="C29" s="152"/>
      <c r="D29" s="103">
        <v>3990.79</v>
      </c>
      <c r="E29" s="152"/>
    </row>
    <row r="30" spans="2:5" x14ac:dyDescent="0.25">
      <c r="B30" s="176" t="s">
        <v>113</v>
      </c>
      <c r="C30" s="152"/>
      <c r="D30" s="103">
        <v>11843.73</v>
      </c>
      <c r="E30" s="152"/>
    </row>
    <row r="31" spans="2:5" x14ac:dyDescent="0.25">
      <c r="B31" s="176" t="s">
        <v>115</v>
      </c>
      <c r="C31" s="152"/>
      <c r="D31" s="103">
        <v>1767.07</v>
      </c>
      <c r="E31" s="152"/>
    </row>
    <row r="32" spans="2:5" x14ac:dyDescent="0.25">
      <c r="B32" s="176" t="s">
        <v>116</v>
      </c>
      <c r="C32" s="152"/>
      <c r="D32" s="103">
        <v>3287.51</v>
      </c>
      <c r="E32" s="152"/>
    </row>
    <row r="33" spans="2:5" x14ac:dyDescent="0.25">
      <c r="B33" s="176" t="s">
        <v>117</v>
      </c>
      <c r="C33" s="152"/>
      <c r="D33" s="154">
        <v>143.09</v>
      </c>
      <c r="E33" s="152"/>
    </row>
    <row r="34" spans="2:5" x14ac:dyDescent="0.25">
      <c r="B34" s="176" t="s">
        <v>118</v>
      </c>
      <c r="C34" s="152"/>
      <c r="D34" s="154">
        <v>958.89</v>
      </c>
      <c r="E34" s="152"/>
    </row>
    <row r="35" spans="2:5" ht="25.5" x14ac:dyDescent="0.25">
      <c r="B35" s="176" t="s">
        <v>120</v>
      </c>
      <c r="C35" s="152"/>
      <c r="D35" s="103">
        <v>1470.09</v>
      </c>
      <c r="E35" s="152"/>
    </row>
    <row r="36" spans="2:5" x14ac:dyDescent="0.25">
      <c r="B36" s="175" t="s">
        <v>121</v>
      </c>
      <c r="C36" s="154">
        <v>500</v>
      </c>
      <c r="D36" s="154">
        <v>500.66</v>
      </c>
      <c r="E36" s="154">
        <v>100.13</v>
      </c>
    </row>
    <row r="37" spans="2:5" ht="25.5" x14ac:dyDescent="0.25">
      <c r="B37" s="176" t="s">
        <v>123</v>
      </c>
      <c r="C37" s="152"/>
      <c r="D37" s="154">
        <v>500.66</v>
      </c>
      <c r="E37" s="152"/>
    </row>
    <row r="38" spans="2:5" ht="38.25" x14ac:dyDescent="0.25">
      <c r="B38" s="185" t="s">
        <v>196</v>
      </c>
      <c r="C38" s="183">
        <v>1007300</v>
      </c>
      <c r="D38" s="183">
        <v>999102.08</v>
      </c>
      <c r="E38" s="184">
        <v>99.19</v>
      </c>
    </row>
    <row r="39" spans="2:5" ht="38.25" x14ac:dyDescent="0.25">
      <c r="B39" s="163" t="s">
        <v>144</v>
      </c>
      <c r="C39" s="103">
        <v>1007300</v>
      </c>
      <c r="D39" s="103">
        <v>999102.08</v>
      </c>
      <c r="E39" s="154">
        <v>99.19</v>
      </c>
    </row>
    <row r="40" spans="2:5" x14ac:dyDescent="0.25">
      <c r="B40" s="175" t="s">
        <v>87</v>
      </c>
      <c r="C40" s="103">
        <v>983300</v>
      </c>
      <c r="D40" s="103">
        <v>974343.41</v>
      </c>
      <c r="E40" s="154">
        <v>99.09</v>
      </c>
    </row>
    <row r="41" spans="2:5" x14ac:dyDescent="0.25">
      <c r="B41" s="176" t="s">
        <v>89</v>
      </c>
      <c r="C41" s="152"/>
      <c r="D41" s="103">
        <v>802225.56</v>
      </c>
      <c r="E41" s="152"/>
    </row>
    <row r="42" spans="2:5" ht="25.5" x14ac:dyDescent="0.25">
      <c r="B42" s="176" t="s">
        <v>91</v>
      </c>
      <c r="C42" s="152"/>
      <c r="D42" s="103">
        <v>39750.519999999997</v>
      </c>
      <c r="E42" s="152"/>
    </row>
    <row r="43" spans="2:5" ht="25.5" x14ac:dyDescent="0.25">
      <c r="B43" s="176" t="s">
        <v>93</v>
      </c>
      <c r="C43" s="152"/>
      <c r="D43" s="103">
        <v>132367.32999999999</v>
      </c>
      <c r="E43" s="152"/>
    </row>
    <row r="44" spans="2:5" x14ac:dyDescent="0.25">
      <c r="B44" s="175" t="s">
        <v>95</v>
      </c>
      <c r="C44" s="103">
        <v>24000</v>
      </c>
      <c r="D44" s="103">
        <v>24758.67</v>
      </c>
      <c r="E44" s="154">
        <v>103.16</v>
      </c>
    </row>
    <row r="45" spans="2:5" ht="38.25" x14ac:dyDescent="0.25">
      <c r="B45" s="176" t="s">
        <v>98</v>
      </c>
      <c r="C45" s="152"/>
      <c r="D45" s="103">
        <v>21594.67</v>
      </c>
      <c r="E45" s="152"/>
    </row>
    <row r="46" spans="2:5" x14ac:dyDescent="0.25">
      <c r="B46" s="176" t="s">
        <v>118</v>
      </c>
      <c r="C46" s="152"/>
      <c r="D46" s="103">
        <v>3164</v>
      </c>
      <c r="E46" s="152"/>
    </row>
    <row r="47" spans="2:5" ht="25.5" x14ac:dyDescent="0.25">
      <c r="B47" s="182" t="s">
        <v>197</v>
      </c>
      <c r="C47" s="183">
        <v>558154</v>
      </c>
      <c r="D47" s="183">
        <v>559875.16</v>
      </c>
      <c r="E47" s="184">
        <v>100.31</v>
      </c>
    </row>
    <row r="48" spans="2:5" x14ac:dyDescent="0.25">
      <c r="B48" s="163" t="s">
        <v>142</v>
      </c>
      <c r="C48" s="103">
        <v>52254</v>
      </c>
      <c r="D48" s="103">
        <v>52034.52</v>
      </c>
      <c r="E48" s="154">
        <v>99.58</v>
      </c>
    </row>
    <row r="49" spans="2:5" x14ac:dyDescent="0.25">
      <c r="B49" s="175" t="s">
        <v>95</v>
      </c>
      <c r="C49" s="103">
        <v>31900</v>
      </c>
      <c r="D49" s="103">
        <v>31680.77</v>
      </c>
      <c r="E49" s="154">
        <v>99.31</v>
      </c>
    </row>
    <row r="50" spans="2:5" x14ac:dyDescent="0.25">
      <c r="B50" s="176" t="s">
        <v>97</v>
      </c>
      <c r="C50" s="152"/>
      <c r="D50" s="103">
        <v>3899.9</v>
      </c>
      <c r="E50" s="152"/>
    </row>
    <row r="51" spans="2:5" ht="38.25" x14ac:dyDescent="0.25">
      <c r="B51" s="176" t="s">
        <v>98</v>
      </c>
      <c r="C51" s="152"/>
      <c r="D51" s="154">
        <v>32.549999999999997</v>
      </c>
      <c r="E51" s="152"/>
    </row>
    <row r="52" spans="2:5" x14ac:dyDescent="0.25">
      <c r="B52" s="176" t="s">
        <v>103</v>
      </c>
      <c r="C52" s="152"/>
      <c r="D52" s="103">
        <v>23623.32</v>
      </c>
      <c r="E52" s="152"/>
    </row>
    <row r="53" spans="2:5" ht="25.5" x14ac:dyDescent="0.25">
      <c r="B53" s="176" t="s">
        <v>109</v>
      </c>
      <c r="C53" s="152"/>
      <c r="D53" s="103">
        <v>4125</v>
      </c>
      <c r="E53" s="152"/>
    </row>
    <row r="54" spans="2:5" ht="38.25" x14ac:dyDescent="0.25">
      <c r="B54" s="175" t="s">
        <v>125</v>
      </c>
      <c r="C54" s="103">
        <v>20354</v>
      </c>
      <c r="D54" s="103">
        <v>20353.75</v>
      </c>
      <c r="E54" s="154">
        <v>100</v>
      </c>
    </row>
    <row r="55" spans="2:5" ht="25.5" x14ac:dyDescent="0.25">
      <c r="B55" s="176" t="s">
        <v>128</v>
      </c>
      <c r="C55" s="152"/>
      <c r="D55" s="103">
        <v>20353.75</v>
      </c>
      <c r="E55" s="152"/>
    </row>
    <row r="56" spans="2:5" ht="25.5" x14ac:dyDescent="0.25">
      <c r="B56" s="163" t="s">
        <v>143</v>
      </c>
      <c r="C56" s="154">
        <v>180</v>
      </c>
      <c r="D56" s="154">
        <v>110</v>
      </c>
      <c r="E56" s="154">
        <v>61.11</v>
      </c>
    </row>
    <row r="57" spans="2:5" x14ac:dyDescent="0.25">
      <c r="B57" s="175" t="s">
        <v>95</v>
      </c>
      <c r="C57" s="154">
        <v>180</v>
      </c>
      <c r="D57" s="154">
        <v>110</v>
      </c>
      <c r="E57" s="154">
        <v>61.11</v>
      </c>
    </row>
    <row r="58" spans="2:5" ht="25.5" x14ac:dyDescent="0.25">
      <c r="B58" s="176" t="s">
        <v>101</v>
      </c>
      <c r="C58" s="152"/>
      <c r="D58" s="154">
        <v>110</v>
      </c>
      <c r="E58" s="152"/>
    </row>
    <row r="59" spans="2:5" ht="38.25" x14ac:dyDescent="0.25">
      <c r="B59" s="163" t="s">
        <v>148</v>
      </c>
      <c r="C59" s="103">
        <v>1430</v>
      </c>
      <c r="D59" s="103">
        <v>1386.79</v>
      </c>
      <c r="E59" s="154">
        <v>96.98</v>
      </c>
    </row>
    <row r="60" spans="2:5" x14ac:dyDescent="0.25">
      <c r="B60" s="175" t="s">
        <v>95</v>
      </c>
      <c r="C60" s="103">
        <v>1383</v>
      </c>
      <c r="D60" s="103">
        <v>1375.83</v>
      </c>
      <c r="E60" s="154">
        <v>99.48</v>
      </c>
    </row>
    <row r="61" spans="2:5" ht="25.5" x14ac:dyDescent="0.25">
      <c r="B61" s="176" t="s">
        <v>101</v>
      </c>
      <c r="C61" s="152"/>
      <c r="D61" s="103">
        <v>1375.83</v>
      </c>
      <c r="E61" s="152"/>
    </row>
    <row r="62" spans="2:5" x14ac:dyDescent="0.25">
      <c r="B62" s="175" t="s">
        <v>129</v>
      </c>
      <c r="C62" s="154">
        <v>7</v>
      </c>
      <c r="D62" s="154">
        <v>7</v>
      </c>
      <c r="E62" s="154">
        <v>100</v>
      </c>
    </row>
    <row r="63" spans="2:5" ht="25.5" x14ac:dyDescent="0.25">
      <c r="B63" s="176" t="s">
        <v>131</v>
      </c>
      <c r="C63" s="152"/>
      <c r="D63" s="154">
        <v>7</v>
      </c>
      <c r="E63" s="152"/>
    </row>
    <row r="64" spans="2:5" ht="38.25" x14ac:dyDescent="0.25">
      <c r="B64" s="175" t="s">
        <v>133</v>
      </c>
      <c r="C64" s="154">
        <v>40</v>
      </c>
      <c r="D64" s="154">
        <v>3.96</v>
      </c>
      <c r="E64" s="154">
        <v>9.9</v>
      </c>
    </row>
    <row r="65" spans="2:5" x14ac:dyDescent="0.25">
      <c r="B65" s="176" t="s">
        <v>137</v>
      </c>
      <c r="C65" s="152"/>
      <c r="D65" s="154">
        <v>3.96</v>
      </c>
      <c r="E65" s="152"/>
    </row>
    <row r="66" spans="2:5" ht="38.25" x14ac:dyDescent="0.25">
      <c r="B66" s="163" t="s">
        <v>145</v>
      </c>
      <c r="C66" s="103">
        <v>504290</v>
      </c>
      <c r="D66" s="103">
        <v>506343.85</v>
      </c>
      <c r="E66" s="154">
        <v>100.41</v>
      </c>
    </row>
    <row r="67" spans="2:5" x14ac:dyDescent="0.25">
      <c r="B67" s="175" t="s">
        <v>95</v>
      </c>
      <c r="C67" s="103">
        <v>3600</v>
      </c>
      <c r="D67" s="103">
        <v>5654.88</v>
      </c>
      <c r="E67" s="154">
        <v>157.08000000000001</v>
      </c>
    </row>
    <row r="68" spans="2:5" ht="25.5" x14ac:dyDescent="0.25">
      <c r="B68" s="176" t="s">
        <v>101</v>
      </c>
      <c r="C68" s="152"/>
      <c r="D68" s="103">
        <v>1214.02</v>
      </c>
      <c r="E68" s="152"/>
    </row>
    <row r="69" spans="2:5" ht="25.5" x14ac:dyDescent="0.25">
      <c r="B69" s="176" t="s">
        <v>108</v>
      </c>
      <c r="C69" s="152"/>
      <c r="D69" s="103">
        <v>1290</v>
      </c>
      <c r="E69" s="152"/>
    </row>
    <row r="70" spans="2:5" x14ac:dyDescent="0.25">
      <c r="B70" s="176" t="s">
        <v>113</v>
      </c>
      <c r="C70" s="152"/>
      <c r="D70" s="103">
        <v>3150.86</v>
      </c>
      <c r="E70" s="152"/>
    </row>
    <row r="71" spans="2:5" x14ac:dyDescent="0.25">
      <c r="B71" s="175" t="s">
        <v>129</v>
      </c>
      <c r="C71" s="154">
        <v>690</v>
      </c>
      <c r="D71" s="154">
        <v>688.97</v>
      </c>
      <c r="E71" s="154">
        <v>99.85</v>
      </c>
    </row>
    <row r="72" spans="2:5" ht="25.5" x14ac:dyDescent="0.25">
      <c r="B72" s="176" t="s">
        <v>131</v>
      </c>
      <c r="C72" s="152"/>
      <c r="D72" s="154">
        <v>688.97</v>
      </c>
      <c r="E72" s="152"/>
    </row>
    <row r="73" spans="2:5" ht="38.25" x14ac:dyDescent="0.25">
      <c r="B73" s="175" t="s">
        <v>133</v>
      </c>
      <c r="C73" s="103">
        <v>500000</v>
      </c>
      <c r="D73" s="103">
        <v>500000</v>
      </c>
      <c r="E73" s="154">
        <v>100</v>
      </c>
    </row>
    <row r="74" spans="2:5" ht="25.5" x14ac:dyDescent="0.25">
      <c r="B74" s="176" t="s">
        <v>135</v>
      </c>
      <c r="C74" s="152"/>
      <c r="D74" s="103">
        <v>500000</v>
      </c>
      <c r="E74" s="152"/>
    </row>
    <row r="75" spans="2:5" ht="25.5" x14ac:dyDescent="0.25">
      <c r="B75" s="182" t="s">
        <v>198</v>
      </c>
      <c r="C75" s="183">
        <v>99300</v>
      </c>
      <c r="D75" s="183">
        <v>96169.04</v>
      </c>
      <c r="E75" s="184">
        <v>96.85</v>
      </c>
    </row>
    <row r="76" spans="2:5" x14ac:dyDescent="0.25">
      <c r="B76" s="163" t="s">
        <v>142</v>
      </c>
      <c r="C76" s="103">
        <v>79300</v>
      </c>
      <c r="D76" s="103">
        <v>78507.179999999993</v>
      </c>
      <c r="E76" s="154">
        <v>99</v>
      </c>
    </row>
    <row r="77" spans="2:5" x14ac:dyDescent="0.25">
      <c r="B77" s="175" t="s">
        <v>87</v>
      </c>
      <c r="C77" s="103">
        <v>54500</v>
      </c>
      <c r="D77" s="103">
        <v>54456.97</v>
      </c>
      <c r="E77" s="154">
        <v>99.92</v>
      </c>
    </row>
    <row r="78" spans="2:5" x14ac:dyDescent="0.25">
      <c r="B78" s="176" t="s">
        <v>89</v>
      </c>
      <c r="C78" s="152"/>
      <c r="D78" s="103">
        <v>45284.95</v>
      </c>
      <c r="E78" s="152"/>
    </row>
    <row r="79" spans="2:5" ht="25.5" x14ac:dyDescent="0.25">
      <c r="B79" s="176" t="s">
        <v>91</v>
      </c>
      <c r="C79" s="152"/>
      <c r="D79" s="103">
        <v>1700</v>
      </c>
      <c r="E79" s="152"/>
    </row>
    <row r="80" spans="2:5" ht="25.5" x14ac:dyDescent="0.25">
      <c r="B80" s="176" t="s">
        <v>93</v>
      </c>
      <c r="C80" s="152"/>
      <c r="D80" s="103">
        <v>7472.02</v>
      </c>
      <c r="E80" s="152"/>
    </row>
    <row r="81" spans="2:5" x14ac:dyDescent="0.25">
      <c r="B81" s="175" t="s">
        <v>95</v>
      </c>
      <c r="C81" s="103">
        <v>1100</v>
      </c>
      <c r="D81" s="103">
        <v>1100</v>
      </c>
      <c r="E81" s="154">
        <v>100</v>
      </c>
    </row>
    <row r="82" spans="2:5" x14ac:dyDescent="0.25">
      <c r="B82" s="176" t="s">
        <v>97</v>
      </c>
      <c r="C82" s="152"/>
      <c r="D82" s="154">
        <v>90</v>
      </c>
      <c r="E82" s="152"/>
    </row>
    <row r="83" spans="2:5" ht="38.25" x14ac:dyDescent="0.25">
      <c r="B83" s="176" t="s">
        <v>98</v>
      </c>
      <c r="C83" s="152"/>
      <c r="D83" s="154">
        <v>850</v>
      </c>
      <c r="E83" s="152"/>
    </row>
    <row r="84" spans="2:5" ht="25.5" x14ac:dyDescent="0.25">
      <c r="B84" s="176" t="s">
        <v>111</v>
      </c>
      <c r="C84" s="152"/>
      <c r="D84" s="154">
        <v>160</v>
      </c>
      <c r="E84" s="152"/>
    </row>
    <row r="85" spans="2:5" ht="38.25" x14ac:dyDescent="0.25">
      <c r="B85" s="175" t="s">
        <v>125</v>
      </c>
      <c r="C85" s="103">
        <v>23700</v>
      </c>
      <c r="D85" s="103">
        <v>22950.21</v>
      </c>
      <c r="E85" s="154">
        <v>96.84</v>
      </c>
    </row>
    <row r="86" spans="2:5" ht="25.5" x14ac:dyDescent="0.25">
      <c r="B86" s="176" t="s">
        <v>128</v>
      </c>
      <c r="C86" s="152"/>
      <c r="D86" s="103">
        <v>22950.21</v>
      </c>
      <c r="E86" s="152"/>
    </row>
    <row r="87" spans="2:5" ht="38.25" x14ac:dyDescent="0.25">
      <c r="B87" s="163" t="s">
        <v>145</v>
      </c>
      <c r="C87" s="103">
        <v>20000</v>
      </c>
      <c r="D87" s="103">
        <v>17661.86</v>
      </c>
      <c r="E87" s="154">
        <v>88.31</v>
      </c>
    </row>
    <row r="88" spans="2:5" ht="38.25" x14ac:dyDescent="0.25">
      <c r="B88" s="175" t="s">
        <v>125</v>
      </c>
      <c r="C88" s="103">
        <v>20000</v>
      </c>
      <c r="D88" s="103">
        <v>17661.86</v>
      </c>
      <c r="E88" s="154">
        <v>88.31</v>
      </c>
    </row>
    <row r="89" spans="2:5" ht="25.5" x14ac:dyDescent="0.25">
      <c r="B89" s="176" t="s">
        <v>128</v>
      </c>
      <c r="C89" s="152"/>
      <c r="D89" s="103">
        <v>17661.86</v>
      </c>
      <c r="E89" s="152"/>
    </row>
    <row r="90" spans="2:5" ht="51" x14ac:dyDescent="0.25">
      <c r="B90" s="182" t="s">
        <v>199</v>
      </c>
      <c r="C90" s="183">
        <v>39620</v>
      </c>
      <c r="D90" s="184">
        <v>0</v>
      </c>
      <c r="E90" s="184">
        <v>0</v>
      </c>
    </row>
    <row r="91" spans="2:5" x14ac:dyDescent="0.25">
      <c r="B91" s="163" t="s">
        <v>142</v>
      </c>
      <c r="C91" s="103">
        <v>39620</v>
      </c>
      <c r="D91" s="152"/>
      <c r="E91" s="152"/>
    </row>
    <row r="92" spans="2:5" x14ac:dyDescent="0.25">
      <c r="B92" s="175" t="s">
        <v>95</v>
      </c>
      <c r="C92" s="103">
        <v>39620</v>
      </c>
      <c r="D92" s="154">
        <v>0</v>
      </c>
      <c r="E92" s="154">
        <v>0</v>
      </c>
    </row>
    <row r="93" spans="2:5" ht="25.5" x14ac:dyDescent="0.25">
      <c r="B93" s="182" t="s">
        <v>200</v>
      </c>
      <c r="C93" s="183">
        <v>29510</v>
      </c>
      <c r="D93" s="183">
        <v>29472.93</v>
      </c>
      <c r="E93" s="184">
        <v>99.87</v>
      </c>
    </row>
    <row r="94" spans="2:5" x14ac:dyDescent="0.25">
      <c r="B94" s="163" t="s">
        <v>142</v>
      </c>
      <c r="C94" s="103">
        <v>29510</v>
      </c>
      <c r="D94" s="103">
        <v>29472.93</v>
      </c>
      <c r="E94" s="154">
        <v>99.87</v>
      </c>
    </row>
    <row r="95" spans="2:5" x14ac:dyDescent="0.25">
      <c r="B95" s="175" t="s">
        <v>87</v>
      </c>
      <c r="C95" s="103">
        <v>27890</v>
      </c>
      <c r="D95" s="103">
        <v>27853</v>
      </c>
      <c r="E95" s="154">
        <v>99.87</v>
      </c>
    </row>
    <row r="96" spans="2:5" x14ac:dyDescent="0.25">
      <c r="B96" s="176" t="s">
        <v>89</v>
      </c>
      <c r="C96" s="152"/>
      <c r="D96" s="103">
        <v>23221.439999999999</v>
      </c>
      <c r="E96" s="152"/>
    </row>
    <row r="97" spans="2:5" ht="25.5" x14ac:dyDescent="0.25">
      <c r="B97" s="176" t="s">
        <v>91</v>
      </c>
      <c r="C97" s="152"/>
      <c r="D97" s="154">
        <v>800</v>
      </c>
      <c r="E97" s="152"/>
    </row>
    <row r="98" spans="2:5" ht="25.5" x14ac:dyDescent="0.25">
      <c r="B98" s="176" t="s">
        <v>93</v>
      </c>
      <c r="C98" s="152"/>
      <c r="D98" s="103">
        <v>3831.56</v>
      </c>
      <c r="E98" s="152"/>
    </row>
    <row r="99" spans="2:5" x14ac:dyDescent="0.25">
      <c r="B99" s="175" t="s">
        <v>95</v>
      </c>
      <c r="C99" s="103">
        <v>1620</v>
      </c>
      <c r="D99" s="103">
        <v>1619.93</v>
      </c>
      <c r="E99" s="154">
        <v>100</v>
      </c>
    </row>
    <row r="100" spans="2:5" ht="38.25" x14ac:dyDescent="0.25">
      <c r="B100" s="176" t="s">
        <v>98</v>
      </c>
      <c r="C100" s="152"/>
      <c r="D100" s="103">
        <v>1459.93</v>
      </c>
      <c r="E100" s="152"/>
    </row>
    <row r="101" spans="2:5" ht="25.5" x14ac:dyDescent="0.25">
      <c r="B101" s="176" t="s">
        <v>111</v>
      </c>
      <c r="C101" s="152"/>
      <c r="D101" s="154">
        <v>160</v>
      </c>
      <c r="E101" s="152"/>
    </row>
    <row r="102" spans="2:5" ht="25.5" x14ac:dyDescent="0.25">
      <c r="B102" s="182" t="s">
        <v>201</v>
      </c>
      <c r="C102" s="183">
        <v>46956</v>
      </c>
      <c r="D102" s="183">
        <v>46933.13</v>
      </c>
      <c r="E102" s="184">
        <v>99.95</v>
      </c>
    </row>
    <row r="103" spans="2:5" x14ac:dyDescent="0.25">
      <c r="B103" s="163" t="s">
        <v>142</v>
      </c>
      <c r="C103" s="103">
        <v>29940</v>
      </c>
      <c r="D103" s="103">
        <v>29917.13</v>
      </c>
      <c r="E103" s="154">
        <v>99.92</v>
      </c>
    </row>
    <row r="104" spans="2:5" x14ac:dyDescent="0.25">
      <c r="B104" s="175" t="s">
        <v>87</v>
      </c>
      <c r="C104" s="103">
        <v>27430</v>
      </c>
      <c r="D104" s="103">
        <v>27415.54</v>
      </c>
      <c r="E104" s="154">
        <v>99.95</v>
      </c>
    </row>
    <row r="105" spans="2:5" x14ac:dyDescent="0.25">
      <c r="B105" s="176" t="s">
        <v>89</v>
      </c>
      <c r="C105" s="152"/>
      <c r="D105" s="103">
        <v>21090.01</v>
      </c>
      <c r="E105" s="152"/>
    </row>
    <row r="106" spans="2:5" ht="25.5" x14ac:dyDescent="0.25">
      <c r="B106" s="176" t="s">
        <v>91</v>
      </c>
      <c r="C106" s="152"/>
      <c r="D106" s="103">
        <v>3300</v>
      </c>
      <c r="E106" s="152"/>
    </row>
    <row r="107" spans="2:5" ht="25.5" x14ac:dyDescent="0.25">
      <c r="B107" s="176" t="s">
        <v>93</v>
      </c>
      <c r="C107" s="152"/>
      <c r="D107" s="103">
        <v>3025.53</v>
      </c>
      <c r="E107" s="152"/>
    </row>
    <row r="108" spans="2:5" x14ac:dyDescent="0.25">
      <c r="B108" s="175" t="s">
        <v>95</v>
      </c>
      <c r="C108" s="103">
        <v>2510</v>
      </c>
      <c r="D108" s="103">
        <v>2501.59</v>
      </c>
      <c r="E108" s="154">
        <v>99.66</v>
      </c>
    </row>
    <row r="109" spans="2:5" x14ac:dyDescent="0.25">
      <c r="B109" s="176" t="s">
        <v>97</v>
      </c>
      <c r="C109" s="152"/>
      <c r="D109" s="154">
        <v>210</v>
      </c>
      <c r="E109" s="152"/>
    </row>
    <row r="110" spans="2:5" ht="38.25" x14ac:dyDescent="0.25">
      <c r="B110" s="176" t="s">
        <v>98</v>
      </c>
      <c r="C110" s="152"/>
      <c r="D110" s="103">
        <v>1971.59</v>
      </c>
      <c r="E110" s="152"/>
    </row>
    <row r="111" spans="2:5" ht="25.5" x14ac:dyDescent="0.25">
      <c r="B111" s="176" t="s">
        <v>111</v>
      </c>
      <c r="C111" s="152"/>
      <c r="D111" s="154">
        <v>320</v>
      </c>
      <c r="E111" s="152"/>
    </row>
    <row r="112" spans="2:5" x14ac:dyDescent="0.25">
      <c r="B112" s="163" t="s">
        <v>151</v>
      </c>
      <c r="C112" s="103">
        <v>17016</v>
      </c>
      <c r="D112" s="103">
        <v>17016</v>
      </c>
      <c r="E112" s="154">
        <v>100</v>
      </c>
    </row>
    <row r="113" spans="2:5" x14ac:dyDescent="0.25">
      <c r="B113" s="175" t="s">
        <v>87</v>
      </c>
      <c r="C113" s="103">
        <v>17016</v>
      </c>
      <c r="D113" s="103">
        <v>17016</v>
      </c>
      <c r="E113" s="154">
        <v>100</v>
      </c>
    </row>
    <row r="114" spans="2:5" x14ac:dyDescent="0.25">
      <c r="B114" s="176" t="s">
        <v>89</v>
      </c>
      <c r="C114" s="152"/>
      <c r="D114" s="103">
        <v>14216</v>
      </c>
      <c r="E114" s="152"/>
    </row>
    <row r="115" spans="2:5" ht="25.5" x14ac:dyDescent="0.25">
      <c r="B115" s="176" t="s">
        <v>93</v>
      </c>
      <c r="C115" s="152"/>
      <c r="D115" s="103">
        <v>2800</v>
      </c>
      <c r="E115" s="152"/>
    </row>
    <row r="116" spans="2:5" x14ac:dyDescent="0.25">
      <c r="B116" s="175" t="s">
        <v>95</v>
      </c>
      <c r="C116" s="154">
        <v>0</v>
      </c>
      <c r="D116" s="154">
        <v>0</v>
      </c>
      <c r="E116" s="154">
        <v>0</v>
      </c>
    </row>
    <row r="117" spans="2:5" ht="38.25" x14ac:dyDescent="0.25">
      <c r="B117" s="176" t="s">
        <v>98</v>
      </c>
      <c r="C117" s="152"/>
      <c r="D117" s="152"/>
      <c r="E117" s="152"/>
    </row>
    <row r="118" spans="2:5" ht="25.5" x14ac:dyDescent="0.25">
      <c r="B118" s="182" t="s">
        <v>202</v>
      </c>
      <c r="C118" s="183">
        <v>21000</v>
      </c>
      <c r="D118" s="183">
        <v>20341.03</v>
      </c>
      <c r="E118" s="184">
        <v>96.86</v>
      </c>
    </row>
    <row r="119" spans="2:5" ht="38.25" x14ac:dyDescent="0.25">
      <c r="B119" s="163" t="s">
        <v>145</v>
      </c>
      <c r="C119" s="103">
        <v>21000</v>
      </c>
      <c r="D119" s="103">
        <v>20341.03</v>
      </c>
      <c r="E119" s="154">
        <v>96.86</v>
      </c>
    </row>
    <row r="120" spans="2:5" ht="38.25" x14ac:dyDescent="0.25">
      <c r="B120" s="175" t="s">
        <v>133</v>
      </c>
      <c r="C120" s="103">
        <v>21000</v>
      </c>
      <c r="D120" s="103">
        <v>20341.03</v>
      </c>
      <c r="E120" s="154">
        <v>96.86</v>
      </c>
    </row>
    <row r="121" spans="2:5" x14ac:dyDescent="0.25">
      <c r="B121" s="176" t="s">
        <v>137</v>
      </c>
      <c r="C121" s="152"/>
      <c r="D121" s="103">
        <v>20341.03</v>
      </c>
      <c r="E121" s="152"/>
    </row>
    <row r="122" spans="2:5" ht="25.5" x14ac:dyDescent="0.25">
      <c r="B122" s="182" t="s">
        <v>203</v>
      </c>
      <c r="C122" s="183">
        <v>1730</v>
      </c>
      <c r="D122" s="183">
        <v>1721.79</v>
      </c>
      <c r="E122" s="184">
        <v>99.53</v>
      </c>
    </row>
    <row r="123" spans="2:5" ht="25.5" x14ac:dyDescent="0.25">
      <c r="B123" s="163" t="s">
        <v>150</v>
      </c>
      <c r="C123" s="154">
        <v>100</v>
      </c>
      <c r="D123" s="154">
        <v>91.79</v>
      </c>
      <c r="E123" s="154">
        <v>91.79</v>
      </c>
    </row>
    <row r="124" spans="2:5" x14ac:dyDescent="0.25">
      <c r="B124" s="175" t="s">
        <v>95</v>
      </c>
      <c r="C124" s="154">
        <v>100</v>
      </c>
      <c r="D124" s="154">
        <v>91.79</v>
      </c>
      <c r="E124" s="154">
        <v>91.79</v>
      </c>
    </row>
    <row r="125" spans="2:5" x14ac:dyDescent="0.25">
      <c r="B125" s="176" t="s">
        <v>102</v>
      </c>
      <c r="C125" s="152"/>
      <c r="D125" s="154">
        <v>91.79</v>
      </c>
      <c r="E125" s="152"/>
    </row>
    <row r="126" spans="2:5" x14ac:dyDescent="0.25">
      <c r="B126" s="163" t="s">
        <v>151</v>
      </c>
      <c r="C126" s="103">
        <v>1630</v>
      </c>
      <c r="D126" s="103">
        <v>1630</v>
      </c>
      <c r="E126" s="154">
        <v>100</v>
      </c>
    </row>
    <row r="127" spans="2:5" x14ac:dyDescent="0.25">
      <c r="B127" s="175" t="s">
        <v>95</v>
      </c>
      <c r="C127" s="103">
        <v>1630</v>
      </c>
      <c r="D127" s="103">
        <v>1630</v>
      </c>
      <c r="E127" s="154">
        <v>100</v>
      </c>
    </row>
    <row r="128" spans="2:5" x14ac:dyDescent="0.25">
      <c r="B128" s="176" t="s">
        <v>102</v>
      </c>
      <c r="C128" s="152"/>
      <c r="D128" s="103">
        <v>1630</v>
      </c>
      <c r="E128" s="152"/>
    </row>
    <row r="129" spans="2:5" ht="38.25" x14ac:dyDescent="0.25">
      <c r="B129" s="182" t="s">
        <v>204</v>
      </c>
      <c r="C129" s="183">
        <v>72450</v>
      </c>
      <c r="D129" s="183">
        <v>63580.45</v>
      </c>
      <c r="E129" s="184">
        <v>87.76</v>
      </c>
    </row>
    <row r="130" spans="2:5" ht="38.25" x14ac:dyDescent="0.25">
      <c r="B130" s="163" t="s">
        <v>145</v>
      </c>
      <c r="C130" s="103">
        <v>72450</v>
      </c>
      <c r="D130" s="103">
        <v>63580.45</v>
      </c>
      <c r="E130" s="154">
        <v>87.76</v>
      </c>
    </row>
    <row r="131" spans="2:5" x14ac:dyDescent="0.25">
      <c r="B131" s="175" t="s">
        <v>95</v>
      </c>
      <c r="C131" s="103">
        <v>72450</v>
      </c>
      <c r="D131" s="103">
        <v>63580.45</v>
      </c>
      <c r="E131" s="154">
        <v>87.76</v>
      </c>
    </row>
    <row r="132" spans="2:5" x14ac:dyDescent="0.25">
      <c r="B132" s="176" t="s">
        <v>102</v>
      </c>
      <c r="C132" s="152"/>
      <c r="D132" s="103">
        <v>63580.45</v>
      </c>
      <c r="E132" s="152"/>
    </row>
    <row r="133" spans="2:5" x14ac:dyDescent="0.25">
      <c r="B133" s="182" t="s">
        <v>205</v>
      </c>
      <c r="C133" s="183">
        <v>5970</v>
      </c>
      <c r="D133" s="183">
        <v>5970</v>
      </c>
      <c r="E133" s="184">
        <v>100</v>
      </c>
    </row>
    <row r="134" spans="2:5" x14ac:dyDescent="0.25">
      <c r="B134" s="163" t="s">
        <v>142</v>
      </c>
      <c r="C134" s="152"/>
      <c r="D134" s="152"/>
      <c r="E134" s="152"/>
    </row>
    <row r="135" spans="2:5" x14ac:dyDescent="0.25">
      <c r="B135" s="175" t="s">
        <v>95</v>
      </c>
      <c r="C135" s="154">
        <v>0</v>
      </c>
      <c r="D135" s="154">
        <v>0</v>
      </c>
      <c r="E135" s="154">
        <v>0</v>
      </c>
    </row>
    <row r="136" spans="2:5" x14ac:dyDescent="0.25">
      <c r="B136" s="176" t="s">
        <v>97</v>
      </c>
      <c r="C136" s="152"/>
      <c r="D136" s="152"/>
      <c r="E136" s="152"/>
    </row>
    <row r="137" spans="2:5" ht="25.5" x14ac:dyDescent="0.25">
      <c r="B137" s="163" t="s">
        <v>149</v>
      </c>
      <c r="C137" s="103">
        <v>5970</v>
      </c>
      <c r="D137" s="103">
        <v>5970</v>
      </c>
      <c r="E137" s="154">
        <v>100</v>
      </c>
    </row>
    <row r="138" spans="2:5" ht="38.25" x14ac:dyDescent="0.25">
      <c r="B138" s="175" t="s">
        <v>133</v>
      </c>
      <c r="C138" s="103">
        <v>5970</v>
      </c>
      <c r="D138" s="103">
        <v>5970</v>
      </c>
      <c r="E138" s="154">
        <v>100</v>
      </c>
    </row>
    <row r="139" spans="2:5" ht="25.5" x14ac:dyDescent="0.25">
      <c r="B139" s="176" t="s">
        <v>135</v>
      </c>
      <c r="C139" s="152"/>
      <c r="D139" s="103">
        <v>4491.57</v>
      </c>
      <c r="E139" s="152"/>
    </row>
    <row r="140" spans="2:5" ht="25.5" x14ac:dyDescent="0.25">
      <c r="B140" s="176" t="s">
        <v>184</v>
      </c>
      <c r="C140" s="152"/>
      <c r="D140" s="103">
        <v>1210.56</v>
      </c>
      <c r="E140" s="152"/>
    </row>
    <row r="141" spans="2:5" x14ac:dyDescent="0.25">
      <c r="B141" s="176" t="s">
        <v>137</v>
      </c>
      <c r="C141" s="152"/>
      <c r="D141" s="154">
        <v>267.87</v>
      </c>
      <c r="E141" s="152"/>
    </row>
  </sheetData>
  <mergeCells count="2">
    <mergeCell ref="A1:E2"/>
    <mergeCell ref="A3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1BAF5-A44A-4F21-ABC0-6A6F0AF4774A}">
  <sheetPr filterMode="1"/>
  <dimension ref="A4:C25"/>
  <sheetViews>
    <sheetView workbookViewId="0">
      <selection activeCell="H3" sqref="H3"/>
    </sheetView>
  </sheetViews>
  <sheetFormatPr defaultRowHeight="15" x14ac:dyDescent="0.25"/>
  <cols>
    <col min="1" max="1" width="28.85546875" customWidth="1"/>
    <col min="2" max="2" width="18.42578125" customWidth="1"/>
    <col min="3" max="3" width="17.28515625" customWidth="1"/>
    <col min="6" max="7" width="11.7109375" customWidth="1"/>
    <col min="8" max="8" width="12.42578125" customWidth="1"/>
    <col min="9" max="9" width="11.7109375" customWidth="1"/>
    <col min="10" max="10" width="11.140625" customWidth="1"/>
    <col min="11" max="11" width="10.28515625" customWidth="1"/>
  </cols>
  <sheetData>
    <row r="4" spans="1:3" ht="15.75" x14ac:dyDescent="0.25">
      <c r="A4" s="151"/>
      <c r="B4" s="191" t="s">
        <v>212</v>
      </c>
      <c r="C4" s="191" t="s">
        <v>187</v>
      </c>
    </row>
    <row r="5" spans="1:3" ht="25.5" hidden="1" x14ac:dyDescent="0.25">
      <c r="A5" s="161" t="s">
        <v>181</v>
      </c>
      <c r="B5" s="152"/>
      <c r="C5" s="152"/>
    </row>
    <row r="6" spans="1:3" ht="38.25" x14ac:dyDescent="0.25">
      <c r="A6" s="158" t="s">
        <v>62</v>
      </c>
      <c r="B6" s="149">
        <v>1109114</v>
      </c>
      <c r="C6" s="149">
        <v>1086847.1000000001</v>
      </c>
    </row>
    <row r="7" spans="1:3" ht="38.25" hidden="1" x14ac:dyDescent="0.25">
      <c r="A7" s="153" t="s">
        <v>63</v>
      </c>
      <c r="B7" s="103">
        <v>1109114</v>
      </c>
      <c r="C7" s="103">
        <v>1086847.1000000001</v>
      </c>
    </row>
    <row r="8" spans="1:3" ht="38.25" hidden="1" x14ac:dyDescent="0.25">
      <c r="A8" s="153" t="s">
        <v>64</v>
      </c>
      <c r="B8" s="103">
        <v>1088114</v>
      </c>
      <c r="C8" s="103">
        <v>1066506.07</v>
      </c>
    </row>
    <row r="9" spans="1:3" ht="38.25" hidden="1" x14ac:dyDescent="0.25">
      <c r="A9" s="153" t="s">
        <v>65</v>
      </c>
      <c r="B9" s="103">
        <v>21000</v>
      </c>
      <c r="C9" s="103">
        <v>20341.03</v>
      </c>
    </row>
    <row r="10" spans="1:3" x14ac:dyDescent="0.25">
      <c r="A10" s="158" t="s">
        <v>66</v>
      </c>
      <c r="B10" s="162">
        <v>10</v>
      </c>
      <c r="C10" s="162">
        <v>0.15</v>
      </c>
    </row>
    <row r="11" spans="1:3" ht="25.5" hidden="1" x14ac:dyDescent="0.25">
      <c r="A11" s="153" t="s">
        <v>67</v>
      </c>
      <c r="B11" s="154">
        <v>10</v>
      </c>
      <c r="C11" s="154">
        <v>0.15</v>
      </c>
    </row>
    <row r="12" spans="1:3" ht="25.5" hidden="1" x14ac:dyDescent="0.25">
      <c r="A12" s="153" t="s">
        <v>68</v>
      </c>
      <c r="B12" s="154">
        <v>10</v>
      </c>
      <c r="C12" s="154">
        <v>0.15</v>
      </c>
    </row>
    <row r="13" spans="1:3" ht="51" x14ac:dyDescent="0.25">
      <c r="A13" s="158" t="s">
        <v>69</v>
      </c>
      <c r="B13" s="149">
        <v>20619</v>
      </c>
      <c r="C13" s="149">
        <v>17755.669999999998</v>
      </c>
    </row>
    <row r="14" spans="1:3" ht="25.5" hidden="1" x14ac:dyDescent="0.25">
      <c r="A14" s="153" t="s">
        <v>70</v>
      </c>
      <c r="B14" s="103">
        <v>20619</v>
      </c>
      <c r="C14" s="103">
        <v>17755.669999999998</v>
      </c>
    </row>
    <row r="15" spans="1:3" ht="25.5" hidden="1" x14ac:dyDescent="0.25">
      <c r="A15" s="153" t="s">
        <v>71</v>
      </c>
      <c r="B15" s="103">
        <v>20619</v>
      </c>
      <c r="C15" s="103">
        <v>17755.669999999998</v>
      </c>
    </row>
    <row r="16" spans="1:3" ht="63.75" x14ac:dyDescent="0.25">
      <c r="A16" s="158" t="s">
        <v>72</v>
      </c>
      <c r="B16" s="149">
        <v>500000</v>
      </c>
      <c r="C16" s="149">
        <v>500000</v>
      </c>
    </row>
    <row r="17" spans="1:3" ht="51" hidden="1" x14ac:dyDescent="0.25">
      <c r="A17" s="153" t="s">
        <v>75</v>
      </c>
      <c r="B17" s="103">
        <v>500000</v>
      </c>
      <c r="C17" s="103">
        <v>500000</v>
      </c>
    </row>
    <row r="18" spans="1:3" hidden="1" x14ac:dyDescent="0.25">
      <c r="A18" s="153" t="s">
        <v>76</v>
      </c>
      <c r="B18" s="103">
        <v>500000</v>
      </c>
      <c r="C18" s="103">
        <v>500000</v>
      </c>
    </row>
    <row r="19" spans="1:3" ht="25.5" x14ac:dyDescent="0.25">
      <c r="A19" s="160" t="s">
        <v>77</v>
      </c>
      <c r="B19" s="149">
        <f>+B20</f>
        <v>323340</v>
      </c>
      <c r="C19" s="149">
        <f>+C20</f>
        <v>282639.55</v>
      </c>
    </row>
    <row r="20" spans="1:3" ht="38.25" hidden="1" x14ac:dyDescent="0.25">
      <c r="A20" s="102" t="s">
        <v>78</v>
      </c>
      <c r="B20" s="103">
        <v>323340</v>
      </c>
      <c r="C20" s="103">
        <v>282639.55</v>
      </c>
    </row>
    <row r="21" spans="1:3" ht="38.25" hidden="1" x14ac:dyDescent="0.25">
      <c r="A21" s="159" t="s">
        <v>79</v>
      </c>
      <c r="B21" s="103">
        <f>+B20-B22</f>
        <v>317370</v>
      </c>
      <c r="C21" s="103">
        <f>+C20-C22</f>
        <v>276669.55</v>
      </c>
    </row>
    <row r="22" spans="1:3" ht="51" hidden="1" x14ac:dyDescent="0.25">
      <c r="A22" s="159" t="s">
        <v>80</v>
      </c>
      <c r="B22" s="103">
        <v>5970</v>
      </c>
      <c r="C22" s="103">
        <v>5970</v>
      </c>
    </row>
    <row r="23" spans="1:3" ht="38.25" x14ac:dyDescent="0.25">
      <c r="A23" s="158" t="s">
        <v>82</v>
      </c>
      <c r="B23" s="162">
        <v>60</v>
      </c>
      <c r="C23" s="162">
        <v>57.72</v>
      </c>
    </row>
    <row r="24" spans="1:3" ht="25.5" hidden="1" x14ac:dyDescent="0.25">
      <c r="A24" s="153" t="s">
        <v>83</v>
      </c>
      <c r="B24" s="154">
        <v>60</v>
      </c>
      <c r="C24" s="154">
        <v>57.72</v>
      </c>
    </row>
    <row r="25" spans="1:3" hidden="1" x14ac:dyDescent="0.25">
      <c r="A25" s="153" t="s">
        <v>84</v>
      </c>
      <c r="B25" s="154">
        <v>60</v>
      </c>
      <c r="C25" s="154">
        <v>57.72</v>
      </c>
    </row>
  </sheetData>
  <autoFilter ref="A1:A25" xr:uid="{9FFD630D-DDF7-4477-8BBD-BDE138D31A3B}">
    <filterColumn colId="0">
      <filters blank="1">
        <filter val="63 Pomoći iz inozemstva (darovnice) i od subjekata unutar opće države"/>
        <filter val="64 Prihodi od imovine"/>
        <filter val="65 Prihodi od upravnih administrativnih pristojbi, pristojbi po posebnim propisima i naknada"/>
        <filter val="66 Prihodi od prodaje proizvoda i robe te pruženih usluga i prihodi od donacija te povrati po protestiranim jamstvima"/>
        <filter val="67 Prihodi od nadležnog proračuna  i od HZZO-a"/>
        <filter val="72 Prihodi od prodaje proizvedene dugotrajne imovine"/>
        <filter val="Oznaka"/>
      </filters>
    </filterColumn>
  </autoFilter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A63A-B101-4A9C-8447-3FAE3974DBA2}">
  <dimension ref="A1:D63"/>
  <sheetViews>
    <sheetView topLeftCell="A43" workbookViewId="0">
      <selection activeCell="I14" sqref="I14"/>
    </sheetView>
  </sheetViews>
  <sheetFormatPr defaultRowHeight="15" x14ac:dyDescent="0.25"/>
  <cols>
    <col min="1" max="1" width="35.42578125" customWidth="1"/>
    <col min="2" max="2" width="25.28515625" customWidth="1"/>
    <col min="3" max="3" width="16.140625" customWidth="1"/>
    <col min="4" max="4" width="20.7109375" customWidth="1"/>
  </cols>
  <sheetData>
    <row r="1" spans="1:4" ht="15" customHeight="1" x14ac:dyDescent="0.25">
      <c r="A1" s="283" t="s">
        <v>43</v>
      </c>
      <c r="B1" s="284"/>
      <c r="C1" s="284"/>
      <c r="D1" s="285"/>
    </row>
    <row r="2" spans="1:4" ht="15" customHeight="1" x14ac:dyDescent="0.25">
      <c r="A2" s="286"/>
      <c r="B2" s="287"/>
      <c r="C2" s="287"/>
      <c r="D2" s="288"/>
    </row>
    <row r="3" spans="1:4" ht="15.75" x14ac:dyDescent="0.25">
      <c r="A3" s="212" t="s">
        <v>179</v>
      </c>
      <c r="B3" s="212" t="s">
        <v>188</v>
      </c>
      <c r="C3" s="212" t="s">
        <v>189</v>
      </c>
      <c r="D3" s="212" t="s">
        <v>234</v>
      </c>
    </row>
    <row r="4" spans="1:4" x14ac:dyDescent="0.25">
      <c r="A4" s="219" t="s">
        <v>213</v>
      </c>
      <c r="B4" s="220">
        <v>823579</v>
      </c>
      <c r="C4" s="220">
        <v>895191.15</v>
      </c>
      <c r="D4" s="221">
        <v>108.7</v>
      </c>
    </row>
    <row r="5" spans="1:4" x14ac:dyDescent="0.25">
      <c r="A5" s="219" t="s">
        <v>191</v>
      </c>
      <c r="B5" s="220">
        <v>823579</v>
      </c>
      <c r="C5" s="220">
        <v>895191.15</v>
      </c>
      <c r="D5" s="221">
        <v>108.7</v>
      </c>
    </row>
    <row r="6" spans="1:4" ht="38.25" x14ac:dyDescent="0.25">
      <c r="A6" s="102" t="s">
        <v>214</v>
      </c>
      <c r="B6" s="103">
        <v>823579</v>
      </c>
      <c r="C6" s="103">
        <v>895191.15</v>
      </c>
      <c r="D6" s="154">
        <v>108.7</v>
      </c>
    </row>
    <row r="7" spans="1:4" ht="38.25" x14ac:dyDescent="0.25">
      <c r="A7" s="102" t="s">
        <v>235</v>
      </c>
      <c r="B7" s="103">
        <v>823579</v>
      </c>
      <c r="C7" s="103">
        <v>895191.15</v>
      </c>
      <c r="D7" s="154">
        <v>108.7</v>
      </c>
    </row>
    <row r="8" spans="1:4" x14ac:dyDescent="0.25">
      <c r="A8" s="163" t="s">
        <v>236</v>
      </c>
      <c r="B8" s="103">
        <v>823579</v>
      </c>
      <c r="C8" s="103">
        <v>822424.99</v>
      </c>
      <c r="D8" s="154">
        <v>99.86</v>
      </c>
    </row>
    <row r="9" spans="1:4" x14ac:dyDescent="0.25">
      <c r="A9" s="163" t="s">
        <v>237</v>
      </c>
      <c r="B9" s="154">
        <v>0</v>
      </c>
      <c r="C9" s="103">
        <v>72766.16</v>
      </c>
      <c r="D9" s="154">
        <v>0</v>
      </c>
    </row>
    <row r="10" spans="1:4" ht="25.5" x14ac:dyDescent="0.25">
      <c r="A10" s="102" t="s">
        <v>238</v>
      </c>
      <c r="B10" s="103">
        <v>823579</v>
      </c>
      <c r="C10" s="103">
        <v>895191.15</v>
      </c>
      <c r="D10" s="154">
        <v>108.7</v>
      </c>
    </row>
    <row r="11" spans="1:4" ht="25.5" x14ac:dyDescent="0.25">
      <c r="A11" s="218" t="s">
        <v>239</v>
      </c>
      <c r="B11" s="173">
        <v>823579</v>
      </c>
      <c r="C11" s="173">
        <v>895191.15</v>
      </c>
      <c r="D11" s="174">
        <v>108.7</v>
      </c>
    </row>
    <row r="12" spans="1:4" x14ac:dyDescent="0.25">
      <c r="A12" s="163" t="s">
        <v>142</v>
      </c>
      <c r="B12" s="103">
        <v>823579</v>
      </c>
      <c r="C12" s="103">
        <v>822424.99</v>
      </c>
      <c r="D12" s="154">
        <v>99.86</v>
      </c>
    </row>
    <row r="13" spans="1:4" x14ac:dyDescent="0.25">
      <c r="A13" s="175" t="s">
        <v>146</v>
      </c>
      <c r="B13" s="103">
        <v>675179</v>
      </c>
      <c r="C13" s="103">
        <v>689958.78</v>
      </c>
      <c r="D13" s="154">
        <v>102.19</v>
      </c>
    </row>
    <row r="14" spans="1:4" x14ac:dyDescent="0.25">
      <c r="A14" s="175" t="s">
        <v>87</v>
      </c>
      <c r="B14" s="103">
        <v>60604</v>
      </c>
      <c r="C14" s="103">
        <v>55848.68</v>
      </c>
      <c r="D14" s="154">
        <v>92.15</v>
      </c>
    </row>
    <row r="15" spans="1:4" x14ac:dyDescent="0.25">
      <c r="A15" s="176" t="s">
        <v>88</v>
      </c>
      <c r="B15" s="154">
        <v>0</v>
      </c>
      <c r="C15" s="103">
        <v>45874.15</v>
      </c>
      <c r="D15" s="154">
        <v>0</v>
      </c>
    </row>
    <row r="16" spans="1:4" x14ac:dyDescent="0.25">
      <c r="A16" s="176" t="s">
        <v>89</v>
      </c>
      <c r="B16" s="154">
        <v>0</v>
      </c>
      <c r="C16" s="103">
        <v>45874.15</v>
      </c>
      <c r="D16" s="154">
        <v>0</v>
      </c>
    </row>
    <row r="17" spans="1:4" x14ac:dyDescent="0.25">
      <c r="A17" s="176" t="s">
        <v>90</v>
      </c>
      <c r="B17" s="154">
        <v>0</v>
      </c>
      <c r="C17" s="103">
        <v>2480</v>
      </c>
      <c r="D17" s="154">
        <v>0</v>
      </c>
    </row>
    <row r="18" spans="1:4" ht="25.5" x14ac:dyDescent="0.25">
      <c r="A18" s="176" t="s">
        <v>91</v>
      </c>
      <c r="B18" s="154">
        <v>0</v>
      </c>
      <c r="C18" s="103">
        <v>2480</v>
      </c>
      <c r="D18" s="154">
        <v>0</v>
      </c>
    </row>
    <row r="19" spans="1:4" x14ac:dyDescent="0.25">
      <c r="A19" s="176" t="s">
        <v>92</v>
      </c>
      <c r="B19" s="154">
        <v>0</v>
      </c>
      <c r="C19" s="103">
        <v>7494.53</v>
      </c>
      <c r="D19" s="154">
        <v>0</v>
      </c>
    </row>
    <row r="20" spans="1:4" ht="25.5" x14ac:dyDescent="0.25">
      <c r="A20" s="176" t="s">
        <v>93</v>
      </c>
      <c r="B20" s="154">
        <v>0</v>
      </c>
      <c r="C20" s="103">
        <v>7494.53</v>
      </c>
      <c r="D20" s="154">
        <v>0</v>
      </c>
    </row>
    <row r="21" spans="1:4" x14ac:dyDescent="0.25">
      <c r="A21" s="175" t="s">
        <v>95</v>
      </c>
      <c r="B21" s="103">
        <v>613375</v>
      </c>
      <c r="C21" s="103">
        <v>633587.31999999995</v>
      </c>
      <c r="D21" s="154">
        <v>103.3</v>
      </c>
    </row>
    <row r="22" spans="1:4" ht="25.5" x14ac:dyDescent="0.25">
      <c r="A22" s="176" t="s">
        <v>96</v>
      </c>
      <c r="B22" s="154">
        <v>0</v>
      </c>
      <c r="C22" s="103">
        <v>1585.7</v>
      </c>
      <c r="D22" s="154">
        <v>0</v>
      </c>
    </row>
    <row r="23" spans="1:4" x14ac:dyDescent="0.25">
      <c r="A23" s="176" t="s">
        <v>97</v>
      </c>
      <c r="B23" s="154">
        <v>0</v>
      </c>
      <c r="C23" s="154">
        <v>511.35</v>
      </c>
      <c r="D23" s="154">
        <v>0</v>
      </c>
    </row>
    <row r="24" spans="1:4" ht="25.5" x14ac:dyDescent="0.25">
      <c r="A24" s="176" t="s">
        <v>98</v>
      </c>
      <c r="B24" s="154">
        <v>0</v>
      </c>
      <c r="C24" s="154">
        <v>974.35</v>
      </c>
      <c r="D24" s="154">
        <v>0</v>
      </c>
    </row>
    <row r="25" spans="1:4" ht="25.5" x14ac:dyDescent="0.25">
      <c r="A25" s="176" t="s">
        <v>99</v>
      </c>
      <c r="B25" s="154">
        <v>0</v>
      </c>
      <c r="C25" s="154">
        <v>100</v>
      </c>
      <c r="D25" s="154">
        <v>0</v>
      </c>
    </row>
    <row r="26" spans="1:4" ht="25.5" x14ac:dyDescent="0.25">
      <c r="A26" s="176" t="s">
        <v>100</v>
      </c>
      <c r="B26" s="154">
        <v>0</v>
      </c>
      <c r="C26" s="103">
        <v>34259.279999999999</v>
      </c>
      <c r="D26" s="154">
        <v>0</v>
      </c>
    </row>
    <row r="27" spans="1:4" ht="25.5" x14ac:dyDescent="0.25">
      <c r="A27" s="176" t="s">
        <v>101</v>
      </c>
      <c r="B27" s="154">
        <v>0</v>
      </c>
      <c r="C27" s="103">
        <v>9782.5400000000009</v>
      </c>
      <c r="D27" s="154">
        <v>0</v>
      </c>
    </row>
    <row r="28" spans="1:4" x14ac:dyDescent="0.25">
      <c r="A28" s="176" t="s">
        <v>102</v>
      </c>
      <c r="B28" s="154">
        <v>0</v>
      </c>
      <c r="C28" s="154">
        <v>521.19000000000005</v>
      </c>
      <c r="D28" s="154">
        <v>0</v>
      </c>
    </row>
    <row r="29" spans="1:4" x14ac:dyDescent="0.25">
      <c r="A29" s="176" t="s">
        <v>103</v>
      </c>
      <c r="B29" s="154">
        <v>0</v>
      </c>
      <c r="C29" s="154">
        <v>86.42</v>
      </c>
      <c r="D29" s="154">
        <v>0</v>
      </c>
    </row>
    <row r="30" spans="1:4" ht="25.5" x14ac:dyDescent="0.25">
      <c r="A30" s="176" t="s">
        <v>104</v>
      </c>
      <c r="B30" s="154">
        <v>0</v>
      </c>
      <c r="C30" s="103">
        <v>3627.24</v>
      </c>
      <c r="D30" s="154">
        <v>0</v>
      </c>
    </row>
    <row r="31" spans="1:4" x14ac:dyDescent="0.25">
      <c r="A31" s="176" t="s">
        <v>105</v>
      </c>
      <c r="B31" s="154">
        <v>0</v>
      </c>
      <c r="C31" s="103">
        <v>16689.89</v>
      </c>
      <c r="D31" s="154">
        <v>0</v>
      </c>
    </row>
    <row r="32" spans="1:4" ht="25.5" x14ac:dyDescent="0.25">
      <c r="A32" s="176" t="s">
        <v>106</v>
      </c>
      <c r="B32" s="154">
        <v>0</v>
      </c>
      <c r="C32" s="103">
        <v>3552</v>
      </c>
      <c r="D32" s="154">
        <v>0</v>
      </c>
    </row>
    <row r="33" spans="1:4" x14ac:dyDescent="0.25">
      <c r="A33" s="176" t="s">
        <v>107</v>
      </c>
      <c r="B33" s="154">
        <v>0</v>
      </c>
      <c r="C33" s="103">
        <v>590113.91</v>
      </c>
      <c r="D33" s="154">
        <v>0</v>
      </c>
    </row>
    <row r="34" spans="1:4" ht="25.5" x14ac:dyDescent="0.25">
      <c r="A34" s="176" t="s">
        <v>108</v>
      </c>
      <c r="B34" s="154">
        <v>0</v>
      </c>
      <c r="C34" s="103">
        <v>3185.32</v>
      </c>
      <c r="D34" s="154">
        <v>0</v>
      </c>
    </row>
    <row r="35" spans="1:4" ht="25.5" x14ac:dyDescent="0.25">
      <c r="A35" s="176" t="s">
        <v>109</v>
      </c>
      <c r="B35" s="154">
        <v>0</v>
      </c>
      <c r="C35" s="103">
        <v>62305.26</v>
      </c>
      <c r="D35" s="154">
        <v>0</v>
      </c>
    </row>
    <row r="36" spans="1:4" ht="25.5" x14ac:dyDescent="0.25">
      <c r="A36" s="176" t="s">
        <v>183</v>
      </c>
      <c r="B36" s="154">
        <v>0</v>
      </c>
      <c r="C36" s="154">
        <v>180</v>
      </c>
      <c r="D36" s="154">
        <v>0</v>
      </c>
    </row>
    <row r="37" spans="1:4" x14ac:dyDescent="0.25">
      <c r="A37" s="176" t="s">
        <v>110</v>
      </c>
      <c r="B37" s="154">
        <v>0</v>
      </c>
      <c r="C37" s="154">
        <v>640.78</v>
      </c>
      <c r="D37" s="154">
        <v>0</v>
      </c>
    </row>
    <row r="38" spans="1:4" x14ac:dyDescent="0.25">
      <c r="A38" s="176" t="s">
        <v>218</v>
      </c>
      <c r="B38" s="154">
        <v>0</v>
      </c>
      <c r="C38" s="103">
        <v>450198.66</v>
      </c>
      <c r="D38" s="154">
        <v>0</v>
      </c>
    </row>
    <row r="39" spans="1:4" ht="25.5" x14ac:dyDescent="0.25">
      <c r="A39" s="176" t="s">
        <v>219</v>
      </c>
      <c r="B39" s="154">
        <v>0</v>
      </c>
      <c r="C39" s="103">
        <v>40783.839999999997</v>
      </c>
      <c r="D39" s="154">
        <v>0</v>
      </c>
    </row>
    <row r="40" spans="1:4" x14ac:dyDescent="0.25">
      <c r="A40" s="176" t="s">
        <v>112</v>
      </c>
      <c r="B40" s="154">
        <v>0</v>
      </c>
      <c r="C40" s="103">
        <v>14968</v>
      </c>
      <c r="D40" s="154">
        <v>0</v>
      </c>
    </row>
    <row r="41" spans="1:4" x14ac:dyDescent="0.25">
      <c r="A41" s="176" t="s">
        <v>113</v>
      </c>
      <c r="B41" s="154">
        <v>0</v>
      </c>
      <c r="C41" s="103">
        <v>17852.05</v>
      </c>
      <c r="D41" s="154">
        <v>0</v>
      </c>
    </row>
    <row r="42" spans="1:4" ht="25.5" x14ac:dyDescent="0.25">
      <c r="A42" s="176" t="s">
        <v>114</v>
      </c>
      <c r="B42" s="154">
        <v>0</v>
      </c>
      <c r="C42" s="103">
        <v>7628.43</v>
      </c>
      <c r="D42" s="154">
        <v>0</v>
      </c>
    </row>
    <row r="43" spans="1:4" ht="38.25" x14ac:dyDescent="0.25">
      <c r="A43" s="176" t="s">
        <v>220</v>
      </c>
      <c r="B43" s="154">
        <v>0</v>
      </c>
      <c r="C43" s="103">
        <v>7148.52</v>
      </c>
      <c r="D43" s="154">
        <v>0</v>
      </c>
    </row>
    <row r="44" spans="1:4" x14ac:dyDescent="0.25">
      <c r="A44" s="176" t="s">
        <v>118</v>
      </c>
      <c r="B44" s="154">
        <v>0</v>
      </c>
      <c r="C44" s="154">
        <v>479.91</v>
      </c>
      <c r="D44" s="154">
        <v>0</v>
      </c>
    </row>
    <row r="45" spans="1:4" x14ac:dyDescent="0.25">
      <c r="A45" s="175" t="s">
        <v>121</v>
      </c>
      <c r="B45" s="103">
        <v>1200</v>
      </c>
      <c r="C45" s="154">
        <v>522.78</v>
      </c>
      <c r="D45" s="154">
        <v>43.57</v>
      </c>
    </row>
    <row r="46" spans="1:4" x14ac:dyDescent="0.25">
      <c r="A46" s="176" t="s">
        <v>122</v>
      </c>
      <c r="B46" s="154">
        <v>0</v>
      </c>
      <c r="C46" s="154">
        <v>522.78</v>
      </c>
      <c r="D46" s="154">
        <v>0</v>
      </c>
    </row>
    <row r="47" spans="1:4" ht="25.5" x14ac:dyDescent="0.25">
      <c r="A47" s="176" t="s">
        <v>123</v>
      </c>
      <c r="B47" s="154">
        <v>0</v>
      </c>
      <c r="C47" s="154">
        <v>522.78</v>
      </c>
      <c r="D47" s="154">
        <v>0</v>
      </c>
    </row>
    <row r="48" spans="1:4" ht="25.5" x14ac:dyDescent="0.25">
      <c r="A48" s="175" t="s">
        <v>132</v>
      </c>
      <c r="B48" s="103">
        <v>148400</v>
      </c>
      <c r="C48" s="103">
        <v>132466.21</v>
      </c>
      <c r="D48" s="154">
        <v>89.26</v>
      </c>
    </row>
    <row r="49" spans="1:4" ht="25.5" x14ac:dyDescent="0.25">
      <c r="A49" s="175" t="s">
        <v>133</v>
      </c>
      <c r="B49" s="103">
        <v>148400</v>
      </c>
      <c r="C49" s="103">
        <v>132466.21</v>
      </c>
      <c r="D49" s="154">
        <v>89.26</v>
      </c>
    </row>
    <row r="50" spans="1:4" x14ac:dyDescent="0.25">
      <c r="A50" s="176" t="s">
        <v>134</v>
      </c>
      <c r="B50" s="154">
        <v>0</v>
      </c>
      <c r="C50" s="103">
        <v>108206.26</v>
      </c>
      <c r="D50" s="154">
        <v>0</v>
      </c>
    </row>
    <row r="51" spans="1:4" ht="25.5" x14ac:dyDescent="0.25">
      <c r="A51" s="176" t="s">
        <v>135</v>
      </c>
      <c r="B51" s="154">
        <v>0</v>
      </c>
      <c r="C51" s="103">
        <v>66996.66</v>
      </c>
      <c r="D51" s="154">
        <v>0</v>
      </c>
    </row>
    <row r="52" spans="1:4" x14ac:dyDescent="0.25">
      <c r="A52" s="176" t="s">
        <v>221</v>
      </c>
      <c r="B52" s="154">
        <v>0</v>
      </c>
      <c r="C52" s="103">
        <v>14462.5</v>
      </c>
      <c r="D52" s="154">
        <v>0</v>
      </c>
    </row>
    <row r="53" spans="1:4" ht="25.5" x14ac:dyDescent="0.25">
      <c r="A53" s="176" t="s">
        <v>222</v>
      </c>
      <c r="B53" s="154">
        <v>0</v>
      </c>
      <c r="C53" s="103">
        <v>8355.3799999999992</v>
      </c>
      <c r="D53" s="154">
        <v>0</v>
      </c>
    </row>
    <row r="54" spans="1:4" ht="25.5" x14ac:dyDescent="0.25">
      <c r="A54" s="176" t="s">
        <v>223</v>
      </c>
      <c r="B54" s="154">
        <v>0</v>
      </c>
      <c r="C54" s="103">
        <v>18391.72</v>
      </c>
      <c r="D54" s="154">
        <v>0</v>
      </c>
    </row>
    <row r="55" spans="1:4" x14ac:dyDescent="0.25">
      <c r="A55" s="176" t="s">
        <v>240</v>
      </c>
      <c r="B55" s="154">
        <v>0</v>
      </c>
      <c r="C55" s="103">
        <v>24259.95</v>
      </c>
      <c r="D55" s="154">
        <v>0</v>
      </c>
    </row>
    <row r="56" spans="1:4" ht="25.5" x14ac:dyDescent="0.25">
      <c r="A56" s="176" t="s">
        <v>224</v>
      </c>
      <c r="B56" s="154">
        <v>0</v>
      </c>
      <c r="C56" s="103">
        <v>24259.95</v>
      </c>
      <c r="D56" s="154">
        <v>0</v>
      </c>
    </row>
    <row r="57" spans="1:4" ht="25.5" x14ac:dyDescent="0.25">
      <c r="A57" s="163" t="s">
        <v>143</v>
      </c>
      <c r="B57" s="152"/>
      <c r="C57" s="103">
        <v>72766.16</v>
      </c>
      <c r="D57" s="152"/>
    </row>
    <row r="58" spans="1:4" ht="25.5" x14ac:dyDescent="0.25">
      <c r="A58" s="175" t="s">
        <v>132</v>
      </c>
      <c r="B58" s="154">
        <v>0</v>
      </c>
      <c r="C58" s="103">
        <v>72766.16</v>
      </c>
      <c r="D58" s="154">
        <v>0</v>
      </c>
    </row>
    <row r="59" spans="1:4" ht="25.5" x14ac:dyDescent="0.25">
      <c r="A59" s="175" t="s">
        <v>133</v>
      </c>
      <c r="B59" s="154">
        <v>0</v>
      </c>
      <c r="C59" s="103">
        <v>72766.16</v>
      </c>
      <c r="D59" s="154">
        <v>0</v>
      </c>
    </row>
    <row r="60" spans="1:4" x14ac:dyDescent="0.25">
      <c r="A60" s="176" t="s">
        <v>134</v>
      </c>
      <c r="B60" s="154">
        <v>0</v>
      </c>
      <c r="C60" s="103">
        <v>72766.16</v>
      </c>
      <c r="D60" s="154">
        <v>0</v>
      </c>
    </row>
    <row r="61" spans="1:4" ht="25.5" x14ac:dyDescent="0.25">
      <c r="A61" s="176" t="s">
        <v>135</v>
      </c>
      <c r="B61" s="154">
        <v>0</v>
      </c>
      <c r="C61" s="103">
        <v>68578</v>
      </c>
      <c r="D61" s="154">
        <v>0</v>
      </c>
    </row>
    <row r="62" spans="1:4" ht="25.5" x14ac:dyDescent="0.25">
      <c r="A62" s="176" t="s">
        <v>223</v>
      </c>
      <c r="B62" s="154">
        <v>0</v>
      </c>
      <c r="C62" s="103">
        <v>4188.16</v>
      </c>
      <c r="D62" s="154">
        <v>0</v>
      </c>
    </row>
    <row r="63" spans="1:4" x14ac:dyDescent="0.25">
      <c r="A63" s="25"/>
      <c r="B63" s="25"/>
      <c r="C63" s="25"/>
      <c r="D63" s="25"/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FD53-B3D4-4134-9BF1-634D17529DE9}">
  <dimension ref="A1:G54"/>
  <sheetViews>
    <sheetView workbookViewId="0">
      <selection activeCell="I15" sqref="I15"/>
    </sheetView>
  </sheetViews>
  <sheetFormatPr defaultRowHeight="15" x14ac:dyDescent="0.25"/>
  <cols>
    <col min="1" max="1" width="33" customWidth="1"/>
    <col min="2" max="2" width="19" customWidth="1"/>
    <col min="3" max="3" width="20.85546875" customWidth="1"/>
    <col min="4" max="4" width="21.140625" customWidth="1"/>
    <col min="5" max="6" width="15.85546875" customWidth="1"/>
  </cols>
  <sheetData>
    <row r="1" spans="1:7" ht="15.75" x14ac:dyDescent="0.25">
      <c r="A1" s="243" t="s">
        <v>7</v>
      </c>
      <c r="B1" s="244"/>
      <c r="C1" s="244"/>
      <c r="D1" s="244"/>
      <c r="E1" s="244"/>
      <c r="F1" s="245"/>
      <c r="G1" s="246"/>
    </row>
    <row r="2" spans="1:7" ht="18" x14ac:dyDescent="0.25">
      <c r="A2" s="203"/>
      <c r="B2" s="56"/>
      <c r="C2" s="56"/>
      <c r="D2" s="56"/>
      <c r="E2" s="56"/>
      <c r="F2" s="204"/>
      <c r="G2" s="246"/>
    </row>
    <row r="3" spans="1:7" ht="15.75" x14ac:dyDescent="0.25">
      <c r="A3" s="247" t="s">
        <v>42</v>
      </c>
      <c r="B3" s="248"/>
      <c r="C3" s="248"/>
      <c r="D3" s="248"/>
      <c r="E3" s="248"/>
      <c r="F3" s="249"/>
      <c r="G3" s="246"/>
    </row>
    <row r="4" spans="1:7" ht="18" x14ac:dyDescent="0.25">
      <c r="A4" s="203"/>
      <c r="B4" s="56"/>
      <c r="C4" s="56"/>
      <c r="D4" s="56"/>
      <c r="E4" s="56"/>
      <c r="F4" s="204"/>
      <c r="G4" s="246"/>
    </row>
    <row r="5" spans="1:7" ht="15.75" x14ac:dyDescent="0.25">
      <c r="A5" s="247" t="s">
        <v>26</v>
      </c>
      <c r="B5" s="248"/>
      <c r="C5" s="248"/>
      <c r="D5" s="248"/>
      <c r="E5" s="248"/>
      <c r="F5" s="249"/>
      <c r="G5" s="246"/>
    </row>
    <row r="6" spans="1:7" ht="18" x14ac:dyDescent="0.25">
      <c r="A6" s="205"/>
      <c r="B6" s="55"/>
      <c r="C6" s="55"/>
      <c r="D6" s="55"/>
      <c r="E6" s="55"/>
      <c r="F6" s="206"/>
      <c r="G6" s="246"/>
    </row>
    <row r="7" spans="1:7" ht="16.5" thickBot="1" x14ac:dyDescent="0.3">
      <c r="A7" s="208" t="s">
        <v>179</v>
      </c>
      <c r="B7" s="211" t="s">
        <v>225</v>
      </c>
      <c r="C7" s="210" t="s">
        <v>186</v>
      </c>
      <c r="D7" s="209" t="s">
        <v>226</v>
      </c>
      <c r="E7" s="209" t="s">
        <v>227</v>
      </c>
      <c r="F7" s="209" t="s">
        <v>180</v>
      </c>
    </row>
    <row r="8" spans="1:7" ht="27" customHeight="1" thickBot="1" x14ac:dyDescent="0.3">
      <c r="A8" s="207" t="s">
        <v>181</v>
      </c>
      <c r="B8" s="192"/>
      <c r="C8" s="192"/>
      <c r="D8" s="192"/>
      <c r="E8" s="192"/>
      <c r="F8" s="192"/>
    </row>
    <row r="9" spans="1:7" ht="15.75" thickBot="1" x14ac:dyDescent="0.3">
      <c r="A9" s="164" t="s">
        <v>61</v>
      </c>
      <c r="B9" s="193">
        <v>335859.94</v>
      </c>
      <c r="C9" s="193">
        <v>823579</v>
      </c>
      <c r="D9" s="193">
        <f>D10+D12+D15</f>
        <v>895191.48</v>
      </c>
      <c r="E9" s="165">
        <f>D9/B9*100</f>
        <v>266.53714045205868</v>
      </c>
      <c r="F9" s="165">
        <f>D9/C9*100</f>
        <v>108.6952775629296</v>
      </c>
    </row>
    <row r="10" spans="1:7" ht="15.75" thickBot="1" x14ac:dyDescent="0.3">
      <c r="A10" s="194" t="s">
        <v>66</v>
      </c>
      <c r="B10" s="166">
        <v>0</v>
      </c>
      <c r="C10" s="166">
        <v>0</v>
      </c>
      <c r="D10" s="195">
        <v>0.33</v>
      </c>
      <c r="E10" s="165"/>
      <c r="F10" s="165"/>
    </row>
    <row r="11" spans="1:7" ht="26.25" thickBot="1" x14ac:dyDescent="0.3">
      <c r="A11" s="186" t="s">
        <v>68</v>
      </c>
      <c r="B11" s="166">
        <v>0</v>
      </c>
      <c r="C11" s="166">
        <v>0</v>
      </c>
      <c r="D11" s="166">
        <v>0.33</v>
      </c>
      <c r="E11" s="165"/>
      <c r="F11" s="165"/>
    </row>
    <row r="12" spans="1:7" ht="51.75" thickBot="1" x14ac:dyDescent="0.3">
      <c r="A12" s="194" t="s">
        <v>72</v>
      </c>
      <c r="B12" s="166">
        <v>0</v>
      </c>
      <c r="C12" s="166">
        <v>0</v>
      </c>
      <c r="D12" s="193">
        <v>72766.16</v>
      </c>
      <c r="E12" s="165"/>
      <c r="F12" s="165"/>
    </row>
    <row r="13" spans="1:7" ht="15.75" thickBot="1" x14ac:dyDescent="0.3">
      <c r="A13" s="186" t="s">
        <v>74</v>
      </c>
      <c r="B13" s="166">
        <v>0</v>
      </c>
      <c r="C13" s="166">
        <v>0</v>
      </c>
      <c r="D13" s="166"/>
      <c r="E13" s="165"/>
      <c r="F13" s="165"/>
    </row>
    <row r="14" spans="1:7" ht="15.75" thickBot="1" x14ac:dyDescent="0.3">
      <c r="A14" s="186" t="s">
        <v>76</v>
      </c>
      <c r="B14" s="166">
        <v>0</v>
      </c>
      <c r="C14" s="166">
        <v>0</v>
      </c>
      <c r="D14" s="165">
        <v>72766.16</v>
      </c>
      <c r="E14" s="165"/>
      <c r="F14" s="165"/>
    </row>
    <row r="15" spans="1:7" ht="39" thickBot="1" x14ac:dyDescent="0.3">
      <c r="A15" s="196" t="s">
        <v>216</v>
      </c>
      <c r="B15" s="193">
        <v>335859.94</v>
      </c>
      <c r="C15" s="193">
        <v>823579</v>
      </c>
      <c r="D15" s="193">
        <v>822424.99</v>
      </c>
      <c r="E15" s="165"/>
      <c r="F15" s="165"/>
    </row>
    <row r="16" spans="1:7" ht="39" thickBot="1" x14ac:dyDescent="0.3">
      <c r="A16" s="197" t="s">
        <v>79</v>
      </c>
      <c r="B16" s="165">
        <v>335859.94</v>
      </c>
      <c r="C16" s="165">
        <v>823579</v>
      </c>
      <c r="D16" s="165">
        <v>629235.48</v>
      </c>
      <c r="E16" s="165"/>
      <c r="F16" s="165"/>
    </row>
    <row r="17" spans="1:6" ht="39" thickBot="1" x14ac:dyDescent="0.3">
      <c r="A17" s="186" t="s">
        <v>217</v>
      </c>
      <c r="B17" s="166"/>
      <c r="C17" s="166"/>
      <c r="D17" s="165">
        <v>193189.51</v>
      </c>
      <c r="E17" s="165"/>
      <c r="F17" s="166"/>
    </row>
    <row r="18" spans="1:6" ht="24.75" customHeight="1" thickBot="1" x14ac:dyDescent="0.3">
      <c r="A18" s="198" t="s">
        <v>182</v>
      </c>
      <c r="B18" s="199">
        <v>335589.94</v>
      </c>
      <c r="C18" s="199">
        <v>823579</v>
      </c>
      <c r="D18" s="199">
        <f>D9</f>
        <v>895191.48</v>
      </c>
      <c r="E18" s="200">
        <v>266.54000000000002</v>
      </c>
      <c r="F18" s="201">
        <v>108.7</v>
      </c>
    </row>
    <row r="19" spans="1:6" ht="15.75" thickBot="1" x14ac:dyDescent="0.3">
      <c r="A19" s="164" t="s">
        <v>146</v>
      </c>
      <c r="B19" s="165">
        <v>295528.08</v>
      </c>
      <c r="C19" s="165">
        <v>675179</v>
      </c>
      <c r="D19" s="165">
        <v>689958.78</v>
      </c>
      <c r="E19" s="166">
        <v>233.47</v>
      </c>
      <c r="F19" s="166">
        <v>102.19</v>
      </c>
    </row>
    <row r="20" spans="1:6" ht="15.75" thickBot="1" x14ac:dyDescent="0.3">
      <c r="A20" s="202" t="s">
        <v>87</v>
      </c>
      <c r="B20" s="166">
        <v>0</v>
      </c>
      <c r="C20" s="165">
        <v>60604</v>
      </c>
      <c r="D20" s="165">
        <v>55848.68</v>
      </c>
      <c r="E20" s="166">
        <v>0</v>
      </c>
      <c r="F20" s="166">
        <v>92.15</v>
      </c>
    </row>
    <row r="21" spans="1:6" ht="15.75" thickBot="1" x14ac:dyDescent="0.3">
      <c r="A21" s="186" t="s">
        <v>89</v>
      </c>
      <c r="B21" s="192"/>
      <c r="C21" s="165">
        <v>48724</v>
      </c>
      <c r="D21" s="165">
        <v>45874.15</v>
      </c>
      <c r="E21" s="192"/>
      <c r="F21" s="166">
        <v>94.15</v>
      </c>
    </row>
    <row r="22" spans="1:6" ht="15.75" thickBot="1" x14ac:dyDescent="0.3">
      <c r="A22" s="186" t="s">
        <v>91</v>
      </c>
      <c r="B22" s="192"/>
      <c r="C22" s="165">
        <v>3580</v>
      </c>
      <c r="D22" s="165">
        <v>2480</v>
      </c>
      <c r="E22" s="192"/>
      <c r="F22" s="166">
        <v>69.27</v>
      </c>
    </row>
    <row r="23" spans="1:6" ht="26.25" thickBot="1" x14ac:dyDescent="0.3">
      <c r="A23" s="186" t="s">
        <v>93</v>
      </c>
      <c r="B23" s="192"/>
      <c r="C23" s="165">
        <v>8300</v>
      </c>
      <c r="D23" s="165">
        <v>7494.53</v>
      </c>
      <c r="E23" s="192"/>
      <c r="F23" s="166">
        <v>90.3</v>
      </c>
    </row>
    <row r="24" spans="1:6" ht="15.75" thickBot="1" x14ac:dyDescent="0.3">
      <c r="A24" s="202" t="s">
        <v>95</v>
      </c>
      <c r="B24" s="165">
        <v>295341.64</v>
      </c>
      <c r="C24" s="165">
        <v>613375</v>
      </c>
      <c r="D24" s="165">
        <v>633587.31999999995</v>
      </c>
      <c r="E24" s="166">
        <v>214.53</v>
      </c>
      <c r="F24" s="166">
        <v>103.3</v>
      </c>
    </row>
    <row r="25" spans="1:6" ht="15.75" thickBot="1" x14ac:dyDescent="0.3">
      <c r="A25" s="186" t="s">
        <v>97</v>
      </c>
      <c r="B25" s="192"/>
      <c r="C25" s="165">
        <v>1100</v>
      </c>
      <c r="D25" s="166">
        <v>511.35</v>
      </c>
      <c r="E25" s="192"/>
      <c r="F25" s="166">
        <v>46.49</v>
      </c>
    </row>
    <row r="26" spans="1:6" ht="26.25" thickBot="1" x14ac:dyDescent="0.3">
      <c r="A26" s="186" t="s">
        <v>98</v>
      </c>
      <c r="B26" s="192"/>
      <c r="C26" s="165">
        <v>1200</v>
      </c>
      <c r="D26" s="166">
        <v>974.35</v>
      </c>
      <c r="E26" s="192"/>
      <c r="F26" s="166">
        <v>81.2</v>
      </c>
    </row>
    <row r="27" spans="1:6" ht="26.25" thickBot="1" x14ac:dyDescent="0.3">
      <c r="A27" s="186" t="s">
        <v>99</v>
      </c>
      <c r="B27" s="192"/>
      <c r="C27" s="192"/>
      <c r="D27" s="166">
        <v>100</v>
      </c>
      <c r="E27" s="192"/>
      <c r="F27" s="192"/>
    </row>
    <row r="28" spans="1:6" ht="26.25" thickBot="1" x14ac:dyDescent="0.3">
      <c r="A28" s="186" t="s">
        <v>101</v>
      </c>
      <c r="B28" s="192"/>
      <c r="C28" s="165">
        <v>7700</v>
      </c>
      <c r="D28" s="165">
        <v>9782.5400000000009</v>
      </c>
      <c r="E28" s="192"/>
      <c r="F28" s="166">
        <v>127.05</v>
      </c>
    </row>
    <row r="29" spans="1:6" ht="15.75" thickBot="1" x14ac:dyDescent="0.3">
      <c r="A29" s="186" t="s">
        <v>102</v>
      </c>
      <c r="B29" s="192"/>
      <c r="C29" s="166">
        <v>500</v>
      </c>
      <c r="D29" s="166">
        <v>521.19000000000005</v>
      </c>
      <c r="E29" s="192"/>
      <c r="F29" s="166">
        <v>104.24</v>
      </c>
    </row>
    <row r="30" spans="1:6" ht="15.75" thickBot="1" x14ac:dyDescent="0.3">
      <c r="A30" s="186" t="s">
        <v>103</v>
      </c>
      <c r="B30" s="192"/>
      <c r="C30" s="192"/>
      <c r="D30" s="166">
        <v>86.42</v>
      </c>
      <c r="E30" s="192"/>
      <c r="F30" s="192"/>
    </row>
    <row r="31" spans="1:6" ht="26.25" thickBot="1" x14ac:dyDescent="0.3">
      <c r="A31" s="186" t="s">
        <v>104</v>
      </c>
      <c r="B31" s="192"/>
      <c r="C31" s="165">
        <v>3400</v>
      </c>
      <c r="D31" s="165">
        <v>3627.24</v>
      </c>
      <c r="E31" s="192"/>
      <c r="F31" s="166">
        <v>106.68</v>
      </c>
    </row>
    <row r="32" spans="1:6" ht="15.75" thickBot="1" x14ac:dyDescent="0.3">
      <c r="A32" s="186" t="s">
        <v>105</v>
      </c>
      <c r="B32" s="165">
        <v>9419.25</v>
      </c>
      <c r="C32" s="165">
        <v>13000</v>
      </c>
      <c r="D32" s="165">
        <v>16689.89</v>
      </c>
      <c r="E32" s="166">
        <v>177.19</v>
      </c>
      <c r="F32" s="166">
        <v>128.38</v>
      </c>
    </row>
    <row r="33" spans="1:6" ht="26.25" thickBot="1" x14ac:dyDescent="0.3">
      <c r="A33" s="186" t="s">
        <v>106</v>
      </c>
      <c r="B33" s="192"/>
      <c r="C33" s="192"/>
      <c r="D33" s="165">
        <v>3552</v>
      </c>
      <c r="E33" s="192"/>
      <c r="F33" s="192"/>
    </row>
    <row r="34" spans="1:6" ht="26.25" thickBot="1" x14ac:dyDescent="0.3">
      <c r="A34" s="186" t="s">
        <v>108</v>
      </c>
      <c r="B34" s="166">
        <v>591.53</v>
      </c>
      <c r="C34" s="165">
        <v>3300</v>
      </c>
      <c r="D34" s="165">
        <v>3185.32</v>
      </c>
      <c r="E34" s="166">
        <v>538.49</v>
      </c>
      <c r="F34" s="166">
        <v>96.52</v>
      </c>
    </row>
    <row r="35" spans="1:6" ht="26.25" thickBot="1" x14ac:dyDescent="0.3">
      <c r="A35" s="186" t="s">
        <v>109</v>
      </c>
      <c r="B35" s="165">
        <v>13304.57</v>
      </c>
      <c r="C35" s="165">
        <v>49200</v>
      </c>
      <c r="D35" s="165">
        <v>62305.26</v>
      </c>
      <c r="E35" s="166">
        <v>468.3</v>
      </c>
      <c r="F35" s="166">
        <v>126.64</v>
      </c>
    </row>
    <row r="36" spans="1:6" ht="26.25" thickBot="1" x14ac:dyDescent="0.3">
      <c r="A36" s="186" t="s">
        <v>183</v>
      </c>
      <c r="B36" s="192"/>
      <c r="C36" s="166">
        <v>200</v>
      </c>
      <c r="D36" s="166">
        <v>180</v>
      </c>
      <c r="E36" s="192"/>
      <c r="F36" s="166">
        <v>90</v>
      </c>
    </row>
    <row r="37" spans="1:6" ht="15.75" thickBot="1" x14ac:dyDescent="0.3">
      <c r="A37" s="186" t="s">
        <v>110</v>
      </c>
      <c r="B37" s="192"/>
      <c r="C37" s="165">
        <v>1400</v>
      </c>
      <c r="D37" s="166">
        <v>640.78</v>
      </c>
      <c r="E37" s="192"/>
      <c r="F37" s="166">
        <v>45.77</v>
      </c>
    </row>
    <row r="38" spans="1:6" ht="15.75" thickBot="1" x14ac:dyDescent="0.3">
      <c r="A38" s="186" t="s">
        <v>218</v>
      </c>
      <c r="B38" s="165">
        <v>262500</v>
      </c>
      <c r="C38" s="165">
        <v>450200</v>
      </c>
      <c r="D38" s="165">
        <v>450198.66</v>
      </c>
      <c r="E38" s="166">
        <v>171.5</v>
      </c>
      <c r="F38" s="166">
        <v>100</v>
      </c>
    </row>
    <row r="39" spans="1:6" ht="15.75" thickBot="1" x14ac:dyDescent="0.3">
      <c r="A39" s="186" t="s">
        <v>219</v>
      </c>
      <c r="B39" s="165">
        <v>4318.3900000000003</v>
      </c>
      <c r="C39" s="165">
        <v>42300</v>
      </c>
      <c r="D39" s="165">
        <v>40783.839999999997</v>
      </c>
      <c r="E39" s="166">
        <v>944.42</v>
      </c>
      <c r="F39" s="166">
        <v>96.42</v>
      </c>
    </row>
    <row r="40" spans="1:6" ht="15.75" thickBot="1" x14ac:dyDescent="0.3">
      <c r="A40" s="186" t="s">
        <v>112</v>
      </c>
      <c r="B40" s="165">
        <v>2719.45</v>
      </c>
      <c r="C40" s="165">
        <v>17000</v>
      </c>
      <c r="D40" s="165">
        <v>14968</v>
      </c>
      <c r="E40" s="166">
        <v>550.41</v>
      </c>
      <c r="F40" s="166">
        <v>88.05</v>
      </c>
    </row>
    <row r="41" spans="1:6" ht="15.75" thickBot="1" x14ac:dyDescent="0.3">
      <c r="A41" s="186" t="s">
        <v>113</v>
      </c>
      <c r="B41" s="166">
        <v>502</v>
      </c>
      <c r="C41" s="165">
        <v>15375</v>
      </c>
      <c r="D41" s="165">
        <v>17852.05</v>
      </c>
      <c r="E41" s="165">
        <v>3556.19</v>
      </c>
      <c r="F41" s="166">
        <v>116.11</v>
      </c>
    </row>
    <row r="42" spans="1:6" ht="39" thickBot="1" x14ac:dyDescent="0.3">
      <c r="A42" s="186" t="s">
        <v>220</v>
      </c>
      <c r="B42" s="165">
        <v>1833.03</v>
      </c>
      <c r="C42" s="165">
        <v>7200</v>
      </c>
      <c r="D42" s="165">
        <v>7148.52</v>
      </c>
      <c r="E42" s="166">
        <v>389.98</v>
      </c>
      <c r="F42" s="166">
        <v>99.29</v>
      </c>
    </row>
    <row r="43" spans="1:6" ht="15.75" thickBot="1" x14ac:dyDescent="0.3">
      <c r="A43" s="186" t="s">
        <v>116</v>
      </c>
      <c r="B43" s="166">
        <v>153.41999999999999</v>
      </c>
      <c r="C43" s="192"/>
      <c r="D43" s="192"/>
      <c r="E43" s="192"/>
      <c r="F43" s="192"/>
    </row>
    <row r="44" spans="1:6" ht="15.75" thickBot="1" x14ac:dyDescent="0.3">
      <c r="A44" s="186" t="s">
        <v>118</v>
      </c>
      <c r="B44" s="192"/>
      <c r="C44" s="166">
        <v>300</v>
      </c>
      <c r="D44" s="166">
        <v>479.91</v>
      </c>
      <c r="E44" s="192"/>
      <c r="F44" s="166">
        <v>159.97</v>
      </c>
    </row>
    <row r="45" spans="1:6" ht="15.75" thickBot="1" x14ac:dyDescent="0.3">
      <c r="A45" s="202" t="s">
        <v>121</v>
      </c>
      <c r="B45" s="166">
        <v>186.44</v>
      </c>
      <c r="C45" s="165">
        <v>1200</v>
      </c>
      <c r="D45" s="166">
        <v>522.78</v>
      </c>
      <c r="E45" s="166">
        <v>280.39999999999998</v>
      </c>
      <c r="F45" s="166">
        <v>43.57</v>
      </c>
    </row>
    <row r="46" spans="1:6" ht="26.25" thickBot="1" x14ac:dyDescent="0.3">
      <c r="A46" s="186" t="s">
        <v>123</v>
      </c>
      <c r="B46" s="166">
        <v>186.44</v>
      </c>
      <c r="C46" s="165">
        <v>1200</v>
      </c>
      <c r="D46" s="166">
        <v>522.78</v>
      </c>
      <c r="E46" s="166">
        <v>280.39999999999998</v>
      </c>
      <c r="F46" s="166">
        <v>43.57</v>
      </c>
    </row>
    <row r="47" spans="1:6" ht="26.25" thickBot="1" x14ac:dyDescent="0.3">
      <c r="A47" s="164" t="s">
        <v>132</v>
      </c>
      <c r="B47" s="165">
        <v>40331.86</v>
      </c>
      <c r="C47" s="165">
        <v>148400</v>
      </c>
      <c r="D47" s="165">
        <v>205232.37</v>
      </c>
      <c r="E47" s="166">
        <v>508.86</v>
      </c>
      <c r="F47" s="166">
        <v>138.30000000000001</v>
      </c>
    </row>
    <row r="48" spans="1:6" ht="26.25" thickBot="1" x14ac:dyDescent="0.3">
      <c r="A48" s="202" t="s">
        <v>133</v>
      </c>
      <c r="B48" s="165">
        <v>40331.86</v>
      </c>
      <c r="C48" s="165">
        <v>148400</v>
      </c>
      <c r="D48" s="165">
        <v>205232.37</v>
      </c>
      <c r="E48" s="166">
        <v>508.86</v>
      </c>
      <c r="F48" s="166">
        <v>138.30000000000001</v>
      </c>
    </row>
    <row r="49" spans="1:6" ht="15.75" thickBot="1" x14ac:dyDescent="0.3">
      <c r="A49" s="186" t="s">
        <v>135</v>
      </c>
      <c r="B49" s="165">
        <v>12193.75</v>
      </c>
      <c r="C49" s="165">
        <v>87400</v>
      </c>
      <c r="D49" s="165">
        <v>135574.66</v>
      </c>
      <c r="E49" s="165">
        <v>1111.8399999999999</v>
      </c>
      <c r="F49" s="166">
        <v>155.12</v>
      </c>
    </row>
    <row r="50" spans="1:6" ht="15.75" thickBot="1" x14ac:dyDescent="0.3">
      <c r="A50" s="186" t="s">
        <v>221</v>
      </c>
      <c r="B50" s="192"/>
      <c r="C50" s="192"/>
      <c r="D50" s="165">
        <v>14462.5</v>
      </c>
      <c r="E50" s="192"/>
      <c r="F50" s="192"/>
    </row>
    <row r="51" spans="1:6" ht="26.25" thickBot="1" x14ac:dyDescent="0.3">
      <c r="A51" s="186" t="s">
        <v>222</v>
      </c>
      <c r="B51" s="165">
        <v>7551.43</v>
      </c>
      <c r="C51" s="165">
        <v>8500</v>
      </c>
      <c r="D51" s="165">
        <v>8355.3799999999992</v>
      </c>
      <c r="E51" s="166">
        <v>110.65</v>
      </c>
      <c r="F51" s="166">
        <v>98.3</v>
      </c>
    </row>
    <row r="52" spans="1:6" ht="26.25" thickBot="1" x14ac:dyDescent="0.3">
      <c r="A52" s="186" t="s">
        <v>223</v>
      </c>
      <c r="B52" s="165">
        <v>20586.68</v>
      </c>
      <c r="C52" s="165">
        <v>27500</v>
      </c>
      <c r="D52" s="165">
        <v>22579.88</v>
      </c>
      <c r="E52" s="166">
        <v>109.68</v>
      </c>
      <c r="F52" s="166">
        <v>82.11</v>
      </c>
    </row>
    <row r="53" spans="1:6" ht="26.25" thickBot="1" x14ac:dyDescent="0.3">
      <c r="A53" s="186" t="s">
        <v>224</v>
      </c>
      <c r="B53" s="192"/>
      <c r="C53" s="165">
        <v>25000</v>
      </c>
      <c r="D53" s="165">
        <v>24259.95</v>
      </c>
      <c r="E53" s="192"/>
      <c r="F53" s="166">
        <v>97.04</v>
      </c>
    </row>
    <row r="54" spans="1:6" ht="24.75" customHeight="1" thickBot="1" x14ac:dyDescent="0.3">
      <c r="A54" s="198" t="s">
        <v>185</v>
      </c>
      <c r="B54" s="199">
        <v>335859.94</v>
      </c>
      <c r="C54" s="199">
        <v>823579</v>
      </c>
      <c r="D54" s="199">
        <v>895191.15</v>
      </c>
      <c r="E54" s="200">
        <v>266.54000000000002</v>
      </c>
      <c r="F54" s="200">
        <v>108.7</v>
      </c>
    </row>
  </sheetData>
  <mergeCells count="4">
    <mergeCell ref="A1:F1"/>
    <mergeCell ref="G1:G6"/>
    <mergeCell ref="A3:F3"/>
    <mergeCell ref="A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2"/>
  <sheetViews>
    <sheetView topLeftCell="A72" zoomScale="90" zoomScaleNormal="90" workbookViewId="0">
      <selection activeCell="J80" sqref="J80"/>
    </sheetView>
  </sheetViews>
  <sheetFormatPr defaultRowHeight="15" x14ac:dyDescent="0.25"/>
  <cols>
    <col min="2" max="2" width="36.42578125" customWidth="1"/>
    <col min="3" max="4" width="20.42578125" customWidth="1"/>
    <col min="5" max="5" width="20.42578125" hidden="1" customWidth="1"/>
    <col min="6" max="6" width="20.42578125" customWidth="1"/>
    <col min="7" max="7" width="12.7109375" customWidth="1"/>
    <col min="8" max="8" width="12.28515625" customWidth="1"/>
    <col min="9" max="10" width="25.28515625" customWidth="1"/>
    <col min="11" max="12" width="15.7109375" customWidth="1"/>
  </cols>
  <sheetData>
    <row r="1" spans="1:12" ht="18" x14ac:dyDescent="0.25"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2" ht="15.75" customHeight="1" x14ac:dyDescent="0.25">
      <c r="A2" s="250" t="s">
        <v>7</v>
      </c>
      <c r="B2" s="250"/>
      <c r="C2" s="250"/>
      <c r="D2" s="250"/>
      <c r="E2" s="250"/>
      <c r="F2" s="250"/>
      <c r="G2" s="54"/>
      <c r="H2" s="54"/>
      <c r="I2" s="54"/>
      <c r="J2" s="54"/>
      <c r="K2" s="54"/>
      <c r="L2" s="54"/>
    </row>
    <row r="3" spans="1:12" ht="17.45" customHeight="1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5.75" customHeight="1" x14ac:dyDescent="0.25">
      <c r="A4" s="248" t="s">
        <v>42</v>
      </c>
      <c r="B4" s="248"/>
      <c r="C4" s="248"/>
      <c r="D4" s="248"/>
      <c r="E4" s="248"/>
      <c r="F4" s="248"/>
      <c r="G4" s="54"/>
      <c r="H4" s="54"/>
      <c r="I4" s="54"/>
      <c r="J4" s="54"/>
      <c r="K4" s="54"/>
      <c r="L4" s="54"/>
    </row>
    <row r="5" spans="1:12" ht="17.45" customHeight="1" x14ac:dyDescent="0.2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15.75" customHeight="1" x14ac:dyDescent="0.25">
      <c r="A6" s="248" t="s">
        <v>26</v>
      </c>
      <c r="B6" s="248"/>
      <c r="C6" s="248"/>
      <c r="D6" s="248"/>
      <c r="E6" s="248"/>
      <c r="F6" s="248"/>
      <c r="G6" s="54"/>
      <c r="H6" s="54"/>
      <c r="I6" s="54"/>
      <c r="J6" s="54"/>
      <c r="K6" s="54"/>
      <c r="L6" s="54"/>
    </row>
    <row r="7" spans="1:12" ht="17.45" customHeight="1" x14ac:dyDescent="0.2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45" customHeight="1" x14ac:dyDescent="0.25">
      <c r="B8" s="57" t="s">
        <v>56</v>
      </c>
      <c r="C8" s="30" t="s">
        <v>54</v>
      </c>
      <c r="D8" s="30" t="s">
        <v>57</v>
      </c>
      <c r="E8" s="30" t="s">
        <v>58</v>
      </c>
      <c r="F8" s="30" t="s">
        <v>59</v>
      </c>
      <c r="G8" s="30" t="s">
        <v>19</v>
      </c>
      <c r="H8" s="30" t="s">
        <v>39</v>
      </c>
    </row>
    <row r="9" spans="1:12" x14ac:dyDescent="0.25">
      <c r="B9" s="58"/>
      <c r="C9" s="30">
        <v>2</v>
      </c>
      <c r="D9" s="30">
        <v>3</v>
      </c>
      <c r="E9" s="30">
        <v>4</v>
      </c>
      <c r="F9" s="30">
        <v>5</v>
      </c>
      <c r="G9" s="30" t="s">
        <v>86</v>
      </c>
      <c r="H9" s="30" t="s">
        <v>60</v>
      </c>
    </row>
    <row r="10" spans="1:12" x14ac:dyDescent="0.25">
      <c r="B10" s="59" t="s">
        <v>61</v>
      </c>
      <c r="C10" s="60">
        <f>839699.3+C26</f>
        <v>1030812.0800000001</v>
      </c>
      <c r="D10" s="60">
        <f>945756+D26</f>
        <v>1354272</v>
      </c>
      <c r="E10" s="60">
        <f>945756+E26</f>
        <v>1354272</v>
      </c>
      <c r="F10" s="60">
        <f>935367.51+F26</f>
        <v>1338776.9100000001</v>
      </c>
      <c r="G10" s="61">
        <f>F10/C10</f>
        <v>1.2987594305258821</v>
      </c>
      <c r="H10" s="61">
        <f>F10/E10</f>
        <v>0.98855836198341263</v>
      </c>
    </row>
    <row r="11" spans="1:12" ht="25.5" x14ac:dyDescent="0.25">
      <c r="B11" s="62" t="s">
        <v>62</v>
      </c>
      <c r="C11" s="63">
        <v>759455.91</v>
      </c>
      <c r="D11" s="63">
        <v>917246</v>
      </c>
      <c r="E11" s="63">
        <v>917246</v>
      </c>
      <c r="F11" s="63">
        <v>909426.58</v>
      </c>
      <c r="G11" s="64">
        <f>F11/C11</f>
        <v>1.1974712001385306</v>
      </c>
      <c r="H11" s="64">
        <f>F11/E11</f>
        <v>0.99147511136598032</v>
      </c>
    </row>
    <row r="12" spans="1:12" ht="25.5" x14ac:dyDescent="0.25">
      <c r="B12" s="65" t="s">
        <v>63</v>
      </c>
      <c r="C12" s="66">
        <v>759455.91</v>
      </c>
      <c r="D12" s="67">
        <v>0</v>
      </c>
      <c r="E12" s="67">
        <v>0</v>
      </c>
      <c r="F12" s="66">
        <v>909426.58</v>
      </c>
      <c r="G12" s="68">
        <f>F12/C12</f>
        <v>1.1974712001385306</v>
      </c>
      <c r="H12" s="68"/>
    </row>
    <row r="13" spans="1:12" ht="25.5" x14ac:dyDescent="0.25">
      <c r="B13" s="65" t="s">
        <v>64</v>
      </c>
      <c r="C13" s="66">
        <v>741355.89</v>
      </c>
      <c r="D13" s="67">
        <v>0</v>
      </c>
      <c r="E13" s="67">
        <v>0</v>
      </c>
      <c r="F13" s="66">
        <v>892475.87</v>
      </c>
      <c r="G13" s="68">
        <f>F13/C13</f>
        <v>1.2038426915310541</v>
      </c>
      <c r="H13" s="68"/>
    </row>
    <row r="14" spans="1:12" ht="25.5" x14ac:dyDescent="0.25">
      <c r="B14" s="65" t="s">
        <v>65</v>
      </c>
      <c r="C14" s="66">
        <v>18100.02</v>
      </c>
      <c r="D14" s="67">
        <v>0</v>
      </c>
      <c r="E14" s="67">
        <v>0</v>
      </c>
      <c r="F14" s="66">
        <v>16950.71</v>
      </c>
      <c r="G14" s="68">
        <f t="shared" ref="G14" si="0">F14/C14</f>
        <v>0.93650228010797776</v>
      </c>
      <c r="H14" s="68"/>
    </row>
    <row r="15" spans="1:12" x14ac:dyDescent="0.25">
      <c r="B15" s="69" t="s">
        <v>66</v>
      </c>
      <c r="C15" s="70">
        <v>0.06</v>
      </c>
      <c r="D15" s="70">
        <v>10</v>
      </c>
      <c r="E15" s="70">
        <v>10</v>
      </c>
      <c r="F15" s="70">
        <v>0.02</v>
      </c>
      <c r="G15" s="64">
        <f t="shared" ref="G15:G33" si="1">F15/C15</f>
        <v>0.33333333333333337</v>
      </c>
      <c r="H15" s="64">
        <f t="shared" ref="H15" si="2">F15/E15</f>
        <v>2E-3</v>
      </c>
    </row>
    <row r="16" spans="1:12" x14ac:dyDescent="0.25">
      <c r="B16" s="65" t="s">
        <v>67</v>
      </c>
      <c r="C16" s="67">
        <v>0.06</v>
      </c>
      <c r="D16" s="67">
        <v>0</v>
      </c>
      <c r="E16" s="67">
        <v>0</v>
      </c>
      <c r="F16" s="67">
        <v>0.02</v>
      </c>
      <c r="G16" s="68">
        <f t="shared" si="1"/>
        <v>0.33333333333333337</v>
      </c>
      <c r="H16" s="68"/>
    </row>
    <row r="17" spans="2:8" ht="25.5" x14ac:dyDescent="0.25">
      <c r="B17" s="65" t="s">
        <v>68</v>
      </c>
      <c r="C17" s="67">
        <v>0.06</v>
      </c>
      <c r="D17" s="67">
        <v>0</v>
      </c>
      <c r="E17" s="67">
        <v>0</v>
      </c>
      <c r="F17" s="67">
        <v>0.02</v>
      </c>
      <c r="G17" s="68">
        <f t="shared" si="1"/>
        <v>0.33333333333333337</v>
      </c>
      <c r="H17" s="71"/>
    </row>
    <row r="18" spans="2:8" ht="38.25" x14ac:dyDescent="0.25">
      <c r="B18" s="69" t="s">
        <v>69</v>
      </c>
      <c r="C18" s="63">
        <v>16719.16</v>
      </c>
      <c r="D18" s="63">
        <v>28500</v>
      </c>
      <c r="E18" s="63">
        <v>28500</v>
      </c>
      <c r="F18" s="63">
        <v>25940.91</v>
      </c>
      <c r="G18" s="64">
        <f t="shared" si="1"/>
        <v>1.5515677821134555</v>
      </c>
      <c r="H18" s="72">
        <f>+F18/E18</f>
        <v>0.91020736842105265</v>
      </c>
    </row>
    <row r="19" spans="2:8" x14ac:dyDescent="0.25">
      <c r="B19" s="65" t="s">
        <v>70</v>
      </c>
      <c r="C19" s="66">
        <v>16719.16</v>
      </c>
      <c r="D19" s="67">
        <v>0</v>
      </c>
      <c r="E19" s="67">
        <v>0</v>
      </c>
      <c r="F19" s="66">
        <v>25940.91</v>
      </c>
      <c r="G19" s="68">
        <f t="shared" si="1"/>
        <v>1.5515677821134555</v>
      </c>
      <c r="H19" s="67">
        <v>0</v>
      </c>
    </row>
    <row r="20" spans="2:8" x14ac:dyDescent="0.25">
      <c r="B20" s="65" t="s">
        <v>71</v>
      </c>
      <c r="C20" s="66">
        <v>16719.16</v>
      </c>
      <c r="D20" s="67">
        <v>0</v>
      </c>
      <c r="E20" s="67">
        <v>0</v>
      </c>
      <c r="F20" s="66">
        <v>25940.91</v>
      </c>
      <c r="G20" s="68">
        <f t="shared" si="1"/>
        <v>1.5515677821134555</v>
      </c>
      <c r="H20" s="67">
        <v>0</v>
      </c>
    </row>
    <row r="21" spans="2:8" ht="43.9" customHeight="1" x14ac:dyDescent="0.25">
      <c r="B21" s="69" t="s">
        <v>72</v>
      </c>
      <c r="C21" s="63">
        <v>63524.17</v>
      </c>
      <c r="D21" s="70">
        <v>0</v>
      </c>
      <c r="E21" s="70">
        <v>0</v>
      </c>
      <c r="F21" s="70">
        <v>0</v>
      </c>
      <c r="G21" s="64">
        <f t="shared" si="1"/>
        <v>0</v>
      </c>
      <c r="H21" s="70">
        <v>0</v>
      </c>
    </row>
    <row r="22" spans="2:8" ht="38.25" x14ac:dyDescent="0.25">
      <c r="B22" s="65" t="s">
        <v>73</v>
      </c>
      <c r="C22" s="66">
        <v>1800.52</v>
      </c>
      <c r="D22" s="67">
        <v>0</v>
      </c>
      <c r="E22" s="67">
        <v>0</v>
      </c>
      <c r="F22" s="67">
        <v>0</v>
      </c>
      <c r="G22" s="68">
        <f t="shared" si="1"/>
        <v>0</v>
      </c>
      <c r="H22" s="67">
        <v>0</v>
      </c>
    </row>
    <row r="23" spans="2:8" x14ac:dyDescent="0.25">
      <c r="B23" s="65" t="s">
        <v>74</v>
      </c>
      <c r="C23" s="66">
        <v>1800.52</v>
      </c>
      <c r="D23" s="67">
        <v>0</v>
      </c>
      <c r="E23" s="67">
        <v>0</v>
      </c>
      <c r="F23" s="67">
        <v>0</v>
      </c>
      <c r="G23" s="68">
        <f t="shared" si="1"/>
        <v>0</v>
      </c>
      <c r="H23" s="67">
        <v>0</v>
      </c>
    </row>
    <row r="24" spans="2:8" ht="38.25" x14ac:dyDescent="0.25">
      <c r="B24" s="65" t="s">
        <v>75</v>
      </c>
      <c r="C24" s="66">
        <v>61723.65</v>
      </c>
      <c r="D24" s="67">
        <v>0</v>
      </c>
      <c r="E24" s="67">
        <v>0</v>
      </c>
      <c r="F24" s="67">
        <v>0</v>
      </c>
      <c r="G24" s="68">
        <f t="shared" si="1"/>
        <v>0</v>
      </c>
      <c r="H24" s="67">
        <v>0</v>
      </c>
    </row>
    <row r="25" spans="2:8" x14ac:dyDescent="0.25">
      <c r="B25" s="65" t="s">
        <v>76</v>
      </c>
      <c r="C25" s="66">
        <v>61723.65</v>
      </c>
      <c r="D25" s="67">
        <v>0</v>
      </c>
      <c r="E25" s="67">
        <v>0</v>
      </c>
      <c r="F25" s="67">
        <v>0</v>
      </c>
      <c r="G25" s="68">
        <f t="shared" si="1"/>
        <v>0</v>
      </c>
      <c r="H25" s="67">
        <v>88.82</v>
      </c>
    </row>
    <row r="26" spans="2:8" ht="36.75" customHeight="1" x14ac:dyDescent="0.25">
      <c r="B26" s="73" t="s">
        <v>77</v>
      </c>
      <c r="C26" s="63">
        <v>191112.78</v>
      </c>
      <c r="D26" s="63">
        <v>408516</v>
      </c>
      <c r="E26" s="63">
        <f>+D26</f>
        <v>408516</v>
      </c>
      <c r="F26" s="63">
        <v>403409.4</v>
      </c>
      <c r="G26" s="64">
        <f t="shared" si="1"/>
        <v>2.1108447064607612</v>
      </c>
      <c r="H26" s="64">
        <f>+F26/E26</f>
        <v>0.98749963281731934</v>
      </c>
    </row>
    <row r="27" spans="2:8" ht="25.5" x14ac:dyDescent="0.25">
      <c r="B27" s="74" t="s">
        <v>78</v>
      </c>
      <c r="C27" s="66">
        <f>+C26</f>
        <v>191112.78</v>
      </c>
      <c r="D27" s="67"/>
      <c r="E27" s="67"/>
      <c r="F27" s="67">
        <f>+F26</f>
        <v>403409.4</v>
      </c>
      <c r="G27" s="68">
        <f>F27/C27</f>
        <v>2.1108447064607612</v>
      </c>
      <c r="H27" s="67"/>
    </row>
    <row r="28" spans="2:8" ht="25.5" x14ac:dyDescent="0.25">
      <c r="B28" s="75" t="s">
        <v>79</v>
      </c>
      <c r="C28" s="66">
        <v>185141.31</v>
      </c>
      <c r="D28" s="67"/>
      <c r="E28" s="67"/>
      <c r="F28" s="67">
        <f>+F27-F29</f>
        <v>397439.4</v>
      </c>
      <c r="G28" s="68">
        <f t="shared" si="1"/>
        <v>2.1466813646289964</v>
      </c>
      <c r="H28" s="67"/>
    </row>
    <row r="29" spans="2:8" ht="38.25" x14ac:dyDescent="0.25">
      <c r="B29" s="75" t="s">
        <v>80</v>
      </c>
      <c r="C29" s="66">
        <f>+C27-C28</f>
        <v>5971.4700000000012</v>
      </c>
      <c r="D29" s="67"/>
      <c r="E29" s="67"/>
      <c r="F29" s="67">
        <v>5970</v>
      </c>
      <c r="G29" s="68">
        <f t="shared" si="1"/>
        <v>0.99975382945907776</v>
      </c>
      <c r="H29" s="67"/>
    </row>
    <row r="30" spans="2:8" x14ac:dyDescent="0.25">
      <c r="B30" s="59" t="s">
        <v>81</v>
      </c>
      <c r="C30" s="76">
        <v>53.3</v>
      </c>
      <c r="D30" s="76">
        <v>60</v>
      </c>
      <c r="E30" s="76">
        <v>60</v>
      </c>
      <c r="F30" s="76">
        <v>53.29</v>
      </c>
      <c r="G30" s="61">
        <f t="shared" si="1"/>
        <v>0.99981238273921202</v>
      </c>
      <c r="H30" s="76">
        <v>88.82</v>
      </c>
    </row>
    <row r="31" spans="2:8" ht="25.5" x14ac:dyDescent="0.25">
      <c r="B31" s="69" t="s">
        <v>82</v>
      </c>
      <c r="C31" s="70">
        <v>53.3</v>
      </c>
      <c r="D31" s="70">
        <v>60</v>
      </c>
      <c r="E31" s="70">
        <v>60</v>
      </c>
      <c r="F31" s="70">
        <v>53.29</v>
      </c>
      <c r="G31" s="64">
        <f t="shared" si="1"/>
        <v>0.99981238273921202</v>
      </c>
      <c r="H31" s="70">
        <v>0</v>
      </c>
    </row>
    <row r="32" spans="2:8" ht="25.5" x14ac:dyDescent="0.25">
      <c r="B32" s="65" t="s">
        <v>83</v>
      </c>
      <c r="C32" s="67">
        <v>53.3</v>
      </c>
      <c r="D32" s="67">
        <v>0</v>
      </c>
      <c r="E32" s="67">
        <v>0</v>
      </c>
      <c r="F32" s="67">
        <v>53.29</v>
      </c>
      <c r="G32" s="68">
        <f t="shared" si="1"/>
        <v>0.99981238273921202</v>
      </c>
      <c r="H32" s="67">
        <v>0</v>
      </c>
    </row>
    <row r="33" spans="2:12" x14ac:dyDescent="0.25">
      <c r="B33" s="65" t="s">
        <v>84</v>
      </c>
      <c r="C33" s="67">
        <v>53.3</v>
      </c>
      <c r="D33" s="67">
        <v>0</v>
      </c>
      <c r="E33" s="67">
        <v>0</v>
      </c>
      <c r="F33" s="67">
        <v>53.29</v>
      </c>
      <c r="G33" s="68">
        <f t="shared" si="1"/>
        <v>0.99981238273921202</v>
      </c>
      <c r="H33" s="77">
        <v>98.9</v>
      </c>
    </row>
    <row r="34" spans="2:12" x14ac:dyDescent="0.25">
      <c r="B34" s="65"/>
      <c r="C34" s="78">
        <f>+C30+C10+C26</f>
        <v>1221978.1600000001</v>
      </c>
      <c r="D34" s="78">
        <f>+D30+D10+D26</f>
        <v>1762848</v>
      </c>
      <c r="E34" s="79"/>
      <c r="F34" s="78">
        <f>+F30+F10</f>
        <v>1338830.2000000002</v>
      </c>
      <c r="G34" s="80">
        <f>+F34/C34</f>
        <v>1.0956253097027528</v>
      </c>
      <c r="H34" s="81">
        <f>+F34/D34</f>
        <v>0.75947001670024883</v>
      </c>
    </row>
    <row r="35" spans="2:12" x14ac:dyDescent="0.25">
      <c r="B35" s="65"/>
      <c r="C35" s="67"/>
      <c r="D35" s="67"/>
      <c r="E35" s="67"/>
      <c r="F35" s="67"/>
      <c r="G35" s="67"/>
      <c r="H35" s="82"/>
    </row>
    <row r="36" spans="2:12" ht="38.25" x14ac:dyDescent="0.25">
      <c r="B36" s="57" t="s">
        <v>85</v>
      </c>
      <c r="C36" s="30" t="s">
        <v>54</v>
      </c>
      <c r="D36" s="30" t="s">
        <v>57</v>
      </c>
      <c r="E36" s="30" t="s">
        <v>58</v>
      </c>
      <c r="F36" s="30" t="s">
        <v>59</v>
      </c>
      <c r="G36" s="30" t="s">
        <v>19</v>
      </c>
      <c r="H36" s="30" t="s">
        <v>39</v>
      </c>
    </row>
    <row r="37" spans="2:12" x14ac:dyDescent="0.25">
      <c r="B37" s="58"/>
      <c r="C37" s="30">
        <v>2</v>
      </c>
      <c r="D37" s="30">
        <v>3</v>
      </c>
      <c r="E37" s="30">
        <v>4</v>
      </c>
      <c r="F37" s="30">
        <v>5</v>
      </c>
      <c r="G37" s="30" t="s">
        <v>86</v>
      </c>
      <c r="H37" s="30" t="s">
        <v>60</v>
      </c>
    </row>
    <row r="38" spans="2:12" x14ac:dyDescent="0.25">
      <c r="B38" s="69" t="s">
        <v>87</v>
      </c>
      <c r="C38" s="63">
        <v>796565.33</v>
      </c>
      <c r="D38" s="63">
        <v>902900</v>
      </c>
      <c r="E38" s="63">
        <v>902900</v>
      </c>
      <c r="F38" s="63">
        <v>899905.37</v>
      </c>
      <c r="G38" s="64">
        <f t="shared" ref="G38:G55" si="3">F38/C38</f>
        <v>1.1297320334039644</v>
      </c>
      <c r="H38" s="64">
        <f>F38/E38</f>
        <v>0.9966833204120058</v>
      </c>
    </row>
    <row r="39" spans="2:12" x14ac:dyDescent="0.25">
      <c r="B39" s="65" t="s">
        <v>88</v>
      </c>
      <c r="C39" s="66">
        <v>660350.4</v>
      </c>
      <c r="D39" s="67">
        <v>0</v>
      </c>
      <c r="E39" s="67">
        <v>0</v>
      </c>
      <c r="F39" s="66">
        <v>737077.61</v>
      </c>
      <c r="G39" s="68">
        <f t="shared" si="3"/>
        <v>1.1161916612755893</v>
      </c>
      <c r="H39" s="68"/>
    </row>
    <row r="40" spans="2:12" x14ac:dyDescent="0.25">
      <c r="B40" s="65" t="s">
        <v>89</v>
      </c>
      <c r="C40" s="66">
        <v>660350.4</v>
      </c>
      <c r="D40" s="67">
        <v>0</v>
      </c>
      <c r="E40" s="67">
        <v>0</v>
      </c>
      <c r="F40" s="66">
        <v>737077.61</v>
      </c>
      <c r="G40" s="68">
        <f t="shared" si="3"/>
        <v>1.1161916612755893</v>
      </c>
      <c r="H40" s="68"/>
    </row>
    <row r="41" spans="2:12" x14ac:dyDescent="0.25">
      <c r="B41" s="65" t="s">
        <v>90</v>
      </c>
      <c r="C41" s="66">
        <v>27118.87</v>
      </c>
      <c r="D41" s="67">
        <v>0</v>
      </c>
      <c r="E41" s="67">
        <v>0</v>
      </c>
      <c r="F41" s="66">
        <v>41210.870000000003</v>
      </c>
      <c r="G41" s="68">
        <f t="shared" si="3"/>
        <v>1.5196381707644899</v>
      </c>
      <c r="H41" s="68"/>
    </row>
    <row r="42" spans="2:12" x14ac:dyDescent="0.25">
      <c r="B42" s="65" t="s">
        <v>91</v>
      </c>
      <c r="C42" s="66">
        <v>27118.87</v>
      </c>
      <c r="D42" s="67">
        <v>0</v>
      </c>
      <c r="E42" s="67">
        <v>0</v>
      </c>
      <c r="F42" s="66">
        <v>41210.870000000003</v>
      </c>
      <c r="G42" s="68">
        <f t="shared" si="3"/>
        <v>1.5196381707644899</v>
      </c>
      <c r="H42" s="68"/>
    </row>
    <row r="43" spans="2:12" x14ac:dyDescent="0.25">
      <c r="B43" s="65" t="s">
        <v>92</v>
      </c>
      <c r="C43" s="66">
        <v>109096.06</v>
      </c>
      <c r="D43" s="67">
        <v>0</v>
      </c>
      <c r="E43" s="67">
        <v>0</v>
      </c>
      <c r="F43" s="66">
        <v>121616.89</v>
      </c>
      <c r="G43" s="68">
        <f t="shared" si="3"/>
        <v>1.1147688559971827</v>
      </c>
      <c r="H43" s="68"/>
    </row>
    <row r="44" spans="2:12" ht="15" customHeight="1" x14ac:dyDescent="0.25">
      <c r="B44" s="65" t="s">
        <v>93</v>
      </c>
      <c r="C44" s="66">
        <v>109076.08</v>
      </c>
      <c r="D44" s="67">
        <v>0</v>
      </c>
      <c r="E44" s="67">
        <v>0</v>
      </c>
      <c r="F44" s="66">
        <v>121616.89</v>
      </c>
      <c r="G44" s="68">
        <f t="shared" si="3"/>
        <v>1.114973053670429</v>
      </c>
      <c r="H44" s="68"/>
      <c r="I44" s="27"/>
      <c r="J44" s="27"/>
      <c r="K44" s="27"/>
      <c r="L44" s="27"/>
    </row>
    <row r="45" spans="2:12" x14ac:dyDescent="0.25">
      <c r="B45" s="65" t="s">
        <v>94</v>
      </c>
      <c r="C45" s="67">
        <v>19.98</v>
      </c>
      <c r="D45" s="67">
        <v>0</v>
      </c>
      <c r="E45" s="67">
        <v>0</v>
      </c>
      <c r="F45" s="67">
        <v>0</v>
      </c>
      <c r="G45" s="84">
        <f t="shared" si="3"/>
        <v>0</v>
      </c>
      <c r="H45" s="68"/>
      <c r="I45" s="27"/>
      <c r="J45" s="27"/>
      <c r="K45" s="27"/>
      <c r="L45" s="27"/>
    </row>
    <row r="46" spans="2:12" ht="20.45" customHeight="1" x14ac:dyDescent="0.25">
      <c r="B46" s="69" t="s">
        <v>95</v>
      </c>
      <c r="C46" s="63">
        <v>100935.87</v>
      </c>
      <c r="D46" s="63">
        <v>299138</v>
      </c>
      <c r="E46" s="63">
        <v>299138</v>
      </c>
      <c r="F46" s="63">
        <v>300956.34999999998</v>
      </c>
      <c r="G46" s="64">
        <f t="shared" si="3"/>
        <v>2.9816590474724198</v>
      </c>
      <c r="H46" s="64">
        <f>F46/E46</f>
        <v>1.0060786326043498</v>
      </c>
      <c r="I46" s="27"/>
      <c r="J46" s="27"/>
      <c r="K46" s="27"/>
      <c r="L46" s="27"/>
    </row>
    <row r="47" spans="2:12" x14ac:dyDescent="0.25">
      <c r="B47" s="65" t="s">
        <v>96</v>
      </c>
      <c r="C47" s="66">
        <v>24703.1</v>
      </c>
      <c r="D47" s="67">
        <v>0</v>
      </c>
      <c r="E47" s="67">
        <v>0</v>
      </c>
      <c r="F47" s="66">
        <v>32238.19</v>
      </c>
      <c r="G47" s="68">
        <f t="shared" si="3"/>
        <v>1.3050260898429753</v>
      </c>
      <c r="H47" s="68"/>
    </row>
    <row r="48" spans="2:12" x14ac:dyDescent="0.25">
      <c r="B48" s="65" t="s">
        <v>97</v>
      </c>
      <c r="C48" s="66">
        <v>4949.83</v>
      </c>
      <c r="D48" s="67">
        <v>0</v>
      </c>
      <c r="E48" s="67">
        <v>0</v>
      </c>
      <c r="F48" s="66">
        <v>6264.42</v>
      </c>
      <c r="G48" s="68">
        <f t="shared" si="3"/>
        <v>1.2655828584011977</v>
      </c>
      <c r="H48" s="68"/>
    </row>
    <row r="49" spans="2:8" ht="25.5" x14ac:dyDescent="0.25">
      <c r="B49" s="65" t="s">
        <v>98</v>
      </c>
      <c r="C49" s="66">
        <v>19448.009999999998</v>
      </c>
      <c r="D49" s="67">
        <v>0</v>
      </c>
      <c r="E49" s="67">
        <v>0</v>
      </c>
      <c r="F49" s="66">
        <v>25578.77</v>
      </c>
      <c r="G49" s="68">
        <f t="shared" si="3"/>
        <v>1.3152384228514897</v>
      </c>
      <c r="H49" s="68"/>
    </row>
    <row r="50" spans="2:8" x14ac:dyDescent="0.25">
      <c r="B50" s="65" t="s">
        <v>99</v>
      </c>
      <c r="C50" s="67">
        <v>305.26</v>
      </c>
      <c r="D50" s="67">
        <v>0</v>
      </c>
      <c r="E50" s="67">
        <v>0</v>
      </c>
      <c r="F50" s="67">
        <v>395</v>
      </c>
      <c r="G50" s="68">
        <f t="shared" si="3"/>
        <v>1.2939789032300335</v>
      </c>
      <c r="H50" s="68"/>
    </row>
    <row r="51" spans="2:8" x14ac:dyDescent="0.25">
      <c r="B51" s="65" t="s">
        <v>100</v>
      </c>
      <c r="C51" s="66">
        <v>37229.9</v>
      </c>
      <c r="D51" s="67">
        <v>0</v>
      </c>
      <c r="E51" s="67">
        <v>0</v>
      </c>
      <c r="F51" s="66">
        <v>55522.64</v>
      </c>
      <c r="G51" s="68">
        <f t="shared" si="3"/>
        <v>1.4913453971136101</v>
      </c>
      <c r="H51" s="68"/>
    </row>
    <row r="52" spans="2:8" ht="25.5" x14ac:dyDescent="0.25">
      <c r="B52" s="65" t="s">
        <v>101</v>
      </c>
      <c r="C52" s="66">
        <v>8927.0499999999993</v>
      </c>
      <c r="D52" s="67">
        <v>0</v>
      </c>
      <c r="E52" s="67">
        <v>0</v>
      </c>
      <c r="F52" s="66">
        <v>12216.96</v>
      </c>
      <c r="G52" s="68">
        <f t="shared" si="3"/>
        <v>1.368532717975143</v>
      </c>
      <c r="H52" s="68"/>
    </row>
    <row r="53" spans="2:8" x14ac:dyDescent="0.25">
      <c r="B53" s="65" t="s">
        <v>102</v>
      </c>
      <c r="C53" s="66">
        <v>1871.56</v>
      </c>
      <c r="D53" s="67">
        <v>0</v>
      </c>
      <c r="E53" s="67">
        <v>0</v>
      </c>
      <c r="F53" s="66">
        <v>1687.4</v>
      </c>
      <c r="G53" s="68">
        <f t="shared" si="3"/>
        <v>0.90160080360768569</v>
      </c>
      <c r="H53" s="68"/>
    </row>
    <row r="54" spans="2:8" x14ac:dyDescent="0.25">
      <c r="B54" s="65" t="s">
        <v>103</v>
      </c>
      <c r="C54" s="66">
        <v>24556.42</v>
      </c>
      <c r="D54" s="67">
        <v>0</v>
      </c>
      <c r="E54" s="67">
        <v>0</v>
      </c>
      <c r="F54" s="66">
        <v>31615.27</v>
      </c>
      <c r="G54" s="68">
        <f t="shared" si="3"/>
        <v>1.2874543602039712</v>
      </c>
      <c r="H54" s="68"/>
    </row>
    <row r="55" spans="2:8" ht="25.5" x14ac:dyDescent="0.25">
      <c r="B55" s="65" t="s">
        <v>104</v>
      </c>
      <c r="C55" s="66">
        <v>1706.48</v>
      </c>
      <c r="D55" s="67">
        <v>0</v>
      </c>
      <c r="E55" s="67">
        <v>0</v>
      </c>
      <c r="F55" s="66">
        <v>1414.63</v>
      </c>
      <c r="G55" s="68">
        <f t="shared" si="3"/>
        <v>0.8289754348131827</v>
      </c>
      <c r="H55" s="68"/>
    </row>
    <row r="56" spans="2:8" x14ac:dyDescent="0.25">
      <c r="B56" s="65" t="s">
        <v>105</v>
      </c>
      <c r="C56" s="67">
        <v>0</v>
      </c>
      <c r="D56" s="67">
        <v>0</v>
      </c>
      <c r="E56" s="67">
        <v>0</v>
      </c>
      <c r="F56" s="66">
        <v>8269.27</v>
      </c>
      <c r="G56" s="68">
        <v>0</v>
      </c>
      <c r="H56" s="68"/>
    </row>
    <row r="57" spans="2:8" ht="25.5" x14ac:dyDescent="0.25">
      <c r="B57" s="65" t="s">
        <v>106</v>
      </c>
      <c r="C57" s="67">
        <v>168.39</v>
      </c>
      <c r="D57" s="67">
        <v>0</v>
      </c>
      <c r="E57" s="67">
        <v>0</v>
      </c>
      <c r="F57" s="67">
        <v>319.11</v>
      </c>
      <c r="G57" s="68">
        <f>F57/C57</f>
        <v>1.8950650276144667</v>
      </c>
      <c r="H57" s="68"/>
    </row>
    <row r="58" spans="2:8" x14ac:dyDescent="0.25">
      <c r="B58" s="65" t="s">
        <v>107</v>
      </c>
      <c r="C58" s="66">
        <v>28056.51</v>
      </c>
      <c r="D58" s="67">
        <v>0</v>
      </c>
      <c r="E58" s="67">
        <v>0</v>
      </c>
      <c r="F58" s="66">
        <v>207183.72</v>
      </c>
      <c r="G58" s="68">
        <f>F58/C58</f>
        <v>7.384515037686441</v>
      </c>
      <c r="H58" s="68"/>
    </row>
    <row r="59" spans="2:8" x14ac:dyDescent="0.25">
      <c r="B59" s="65" t="s">
        <v>108</v>
      </c>
      <c r="C59" s="66">
        <v>3569.37</v>
      </c>
      <c r="D59" s="67">
        <v>0</v>
      </c>
      <c r="E59" s="67">
        <v>0</v>
      </c>
      <c r="F59" s="66">
        <v>3536.88</v>
      </c>
      <c r="G59" s="68">
        <f>F59/C59</f>
        <v>0.99089755334975083</v>
      </c>
      <c r="H59" s="68"/>
    </row>
    <row r="60" spans="2:8" ht="25.5" x14ac:dyDescent="0.25">
      <c r="B60" s="65" t="s">
        <v>109</v>
      </c>
      <c r="C60" s="66">
        <v>5792.01</v>
      </c>
      <c r="D60" s="67">
        <v>0</v>
      </c>
      <c r="E60" s="67">
        <v>0</v>
      </c>
      <c r="F60" s="66">
        <v>187422.73</v>
      </c>
      <c r="G60" s="68">
        <f>F60/C60</f>
        <v>32.358840885979134</v>
      </c>
      <c r="H60" s="68"/>
    </row>
    <row r="61" spans="2:8" x14ac:dyDescent="0.25">
      <c r="B61" s="65" t="s">
        <v>110</v>
      </c>
      <c r="C61" s="66">
        <v>8138.55</v>
      </c>
      <c r="D61" s="67">
        <v>0</v>
      </c>
      <c r="E61" s="67">
        <v>0</v>
      </c>
      <c r="F61" s="66">
        <v>5608.52</v>
      </c>
      <c r="G61" s="68">
        <f>F61/C61</f>
        <v>0.68913012760258285</v>
      </c>
      <c r="H61" s="68"/>
    </row>
    <row r="62" spans="2:8" x14ac:dyDescent="0.25">
      <c r="B62" s="65" t="s">
        <v>111</v>
      </c>
      <c r="C62" s="66">
        <v>1167.96</v>
      </c>
      <c r="D62" s="67">
        <v>0</v>
      </c>
      <c r="E62" s="67">
        <v>0</v>
      </c>
      <c r="F62" s="67">
        <v>0</v>
      </c>
      <c r="G62" s="68">
        <f t="shared" ref="G62:G74" si="4">F62/C62</f>
        <v>0</v>
      </c>
      <c r="H62" s="68"/>
    </row>
    <row r="63" spans="2:8" x14ac:dyDescent="0.25">
      <c r="B63" s="65" t="s">
        <v>112</v>
      </c>
      <c r="C63" s="66">
        <v>1085.01</v>
      </c>
      <c r="D63" s="67">
        <v>0</v>
      </c>
      <c r="E63" s="67">
        <v>0</v>
      </c>
      <c r="F63" s="66">
        <v>4007.21</v>
      </c>
      <c r="G63" s="68">
        <f>F63/C63</f>
        <v>3.6932470668473103</v>
      </c>
      <c r="H63" s="68"/>
    </row>
    <row r="64" spans="2:8" x14ac:dyDescent="0.25">
      <c r="B64" s="65" t="s">
        <v>113</v>
      </c>
      <c r="C64" s="66">
        <v>8303.61</v>
      </c>
      <c r="D64" s="67">
        <v>0</v>
      </c>
      <c r="E64" s="67">
        <v>0</v>
      </c>
      <c r="F64" s="66">
        <v>6608.38</v>
      </c>
      <c r="G64" s="68">
        <f>F64/C64</f>
        <v>0.79584421715374398</v>
      </c>
      <c r="H64" s="68"/>
    </row>
    <row r="65" spans="2:8" x14ac:dyDescent="0.25">
      <c r="B65" s="65" t="s">
        <v>114</v>
      </c>
      <c r="C65" s="66">
        <v>10946.36</v>
      </c>
      <c r="D65" s="67">
        <v>0</v>
      </c>
      <c r="E65" s="67">
        <v>0</v>
      </c>
      <c r="F65" s="66">
        <v>6011.8</v>
      </c>
      <c r="G65" s="68">
        <f t="shared" si="4"/>
        <v>0.54920539795877354</v>
      </c>
      <c r="H65" s="68"/>
    </row>
    <row r="66" spans="2:8" x14ac:dyDescent="0.25">
      <c r="B66" s="65" t="s">
        <v>115</v>
      </c>
      <c r="C66" s="66">
        <v>1767.08</v>
      </c>
      <c r="D66" s="67">
        <v>0</v>
      </c>
      <c r="E66" s="67">
        <v>0</v>
      </c>
      <c r="F66" s="66">
        <v>1767.07</v>
      </c>
      <c r="G66" s="68">
        <f>F66/C66</f>
        <v>0.99999434094664641</v>
      </c>
      <c r="H66" s="68"/>
    </row>
    <row r="67" spans="2:8" x14ac:dyDescent="0.25">
      <c r="B67" s="65" t="s">
        <v>116</v>
      </c>
      <c r="C67" s="66">
        <v>2175.9899999999998</v>
      </c>
      <c r="D67" s="67">
        <v>0</v>
      </c>
      <c r="E67" s="67">
        <v>0</v>
      </c>
      <c r="F67" s="66">
        <v>1793.5</v>
      </c>
      <c r="G67" s="68">
        <f>F67/C67</f>
        <v>0.82422253778739796</v>
      </c>
      <c r="H67" s="68"/>
    </row>
    <row r="68" spans="2:8" x14ac:dyDescent="0.25">
      <c r="B68" s="65" t="s">
        <v>117</v>
      </c>
      <c r="C68" s="67">
        <v>291.99</v>
      </c>
      <c r="D68" s="67">
        <v>0</v>
      </c>
      <c r="E68" s="67">
        <v>0</v>
      </c>
      <c r="F68" s="67">
        <v>108.09</v>
      </c>
      <c r="G68" s="68">
        <f>F68/C68</f>
        <v>0.37018391040789067</v>
      </c>
      <c r="H68" s="68"/>
    </row>
    <row r="69" spans="2:8" x14ac:dyDescent="0.25">
      <c r="B69" s="65" t="s">
        <v>118</v>
      </c>
      <c r="C69" s="66">
        <v>2488.5500000000002</v>
      </c>
      <c r="D69" s="67">
        <v>0</v>
      </c>
      <c r="E69" s="67">
        <v>0</v>
      </c>
      <c r="F69" s="66">
        <v>2343.14</v>
      </c>
      <c r="G69" s="68">
        <f>F69/C69</f>
        <v>0.94156838319503311</v>
      </c>
      <c r="H69" s="68"/>
    </row>
    <row r="70" spans="2:8" x14ac:dyDescent="0.25">
      <c r="B70" s="65" t="s">
        <v>119</v>
      </c>
      <c r="C70" s="66">
        <v>3859.06</v>
      </c>
      <c r="D70" s="67">
        <v>0</v>
      </c>
      <c r="E70" s="67">
        <v>0</v>
      </c>
      <c r="F70" s="67">
        <v>0</v>
      </c>
      <c r="G70" s="68">
        <f t="shared" si="4"/>
        <v>0</v>
      </c>
      <c r="H70" s="68"/>
    </row>
    <row r="71" spans="2:8" x14ac:dyDescent="0.25">
      <c r="B71" s="65" t="s">
        <v>120</v>
      </c>
      <c r="C71" s="67">
        <v>363.69</v>
      </c>
      <c r="D71" s="67">
        <v>0</v>
      </c>
      <c r="E71" s="67">
        <v>0</v>
      </c>
      <c r="F71" s="67">
        <v>0</v>
      </c>
      <c r="G71" s="68">
        <f>F71/C71</f>
        <v>0</v>
      </c>
      <c r="H71" s="68"/>
    </row>
    <row r="72" spans="2:8" x14ac:dyDescent="0.25">
      <c r="B72" s="69" t="s">
        <v>121</v>
      </c>
      <c r="C72" s="63">
        <v>2775.42</v>
      </c>
      <c r="D72" s="70">
        <v>450</v>
      </c>
      <c r="E72" s="70">
        <v>450</v>
      </c>
      <c r="F72" s="70">
        <v>449.55</v>
      </c>
      <c r="G72" s="64">
        <f>F72/C72</f>
        <v>0.16197548479149101</v>
      </c>
      <c r="H72" s="64">
        <f>F72/E72</f>
        <v>0.999</v>
      </c>
    </row>
    <row r="73" spans="2:8" x14ac:dyDescent="0.25">
      <c r="B73" s="65" t="s">
        <v>122</v>
      </c>
      <c r="C73" s="66">
        <v>2775.42</v>
      </c>
      <c r="D73" s="67">
        <v>0</v>
      </c>
      <c r="E73" s="67">
        <v>0</v>
      </c>
      <c r="F73" s="67">
        <v>449.55</v>
      </c>
      <c r="G73" s="68">
        <f>F73/C73</f>
        <v>0.16197548479149101</v>
      </c>
      <c r="H73" s="68"/>
    </row>
    <row r="74" spans="2:8" ht="25.5" x14ac:dyDescent="0.25">
      <c r="B74" s="65" t="s">
        <v>123</v>
      </c>
      <c r="C74" s="67">
        <v>532.32000000000005</v>
      </c>
      <c r="D74" s="67">
        <v>0</v>
      </c>
      <c r="E74" s="67">
        <v>0</v>
      </c>
      <c r="F74" s="67">
        <v>449.55</v>
      </c>
      <c r="G74" s="68">
        <f t="shared" si="4"/>
        <v>0.84451082055906213</v>
      </c>
      <c r="H74" s="68" t="e">
        <f>F74/E74</f>
        <v>#DIV/0!</v>
      </c>
    </row>
    <row r="75" spans="2:8" x14ac:dyDescent="0.25">
      <c r="B75" s="65" t="s">
        <v>124</v>
      </c>
      <c r="C75" s="66">
        <v>2243.1</v>
      </c>
      <c r="D75" s="67">
        <v>0</v>
      </c>
      <c r="E75" s="67">
        <v>0</v>
      </c>
      <c r="F75" s="67">
        <v>0</v>
      </c>
      <c r="G75" s="68">
        <f t="shared" ref="G75:G91" si="5">F75/C75</f>
        <v>0</v>
      </c>
      <c r="H75" s="68"/>
    </row>
    <row r="76" spans="2:8" ht="25.5" x14ac:dyDescent="0.25">
      <c r="B76" s="69" t="s">
        <v>125</v>
      </c>
      <c r="C76" s="63">
        <v>44729.62</v>
      </c>
      <c r="D76" s="63">
        <v>128169</v>
      </c>
      <c r="E76" s="63">
        <v>128169</v>
      </c>
      <c r="F76" s="63">
        <v>117042.58</v>
      </c>
      <c r="G76" s="64">
        <f t="shared" si="5"/>
        <v>2.616668328503573</v>
      </c>
      <c r="H76" s="64">
        <f>F76/E76</f>
        <v>0.9131894607900507</v>
      </c>
    </row>
    <row r="77" spans="2:8" ht="25.5" x14ac:dyDescent="0.25">
      <c r="B77" s="65" t="s">
        <v>126</v>
      </c>
      <c r="C77" s="66">
        <v>44729.62</v>
      </c>
      <c r="D77" s="67">
        <v>0</v>
      </c>
      <c r="E77" s="67">
        <v>0</v>
      </c>
      <c r="F77" s="66">
        <v>117042.58</v>
      </c>
      <c r="G77" s="68">
        <f t="shared" si="5"/>
        <v>2.616668328503573</v>
      </c>
      <c r="H77" s="68"/>
    </row>
    <row r="78" spans="2:8" ht="25.5" x14ac:dyDescent="0.25">
      <c r="B78" s="65" t="s">
        <v>127</v>
      </c>
      <c r="C78" s="66">
        <v>16520.79</v>
      </c>
      <c r="D78" s="67">
        <v>0</v>
      </c>
      <c r="E78" s="67">
        <v>0</v>
      </c>
      <c r="F78" s="66">
        <v>16647.38</v>
      </c>
      <c r="G78" s="68">
        <f t="shared" si="5"/>
        <v>1.0076624665043257</v>
      </c>
      <c r="H78" s="68"/>
    </row>
    <row r="79" spans="2:8" ht="25.5" x14ac:dyDescent="0.25">
      <c r="B79" s="65" t="s">
        <v>128</v>
      </c>
      <c r="C79" s="66">
        <v>28208.83</v>
      </c>
      <c r="D79" s="67">
        <v>0</v>
      </c>
      <c r="E79" s="67">
        <v>0</v>
      </c>
      <c r="F79" s="66">
        <v>100395.2</v>
      </c>
      <c r="G79" s="68">
        <f t="shared" si="5"/>
        <v>3.5589990793662833</v>
      </c>
      <c r="H79" s="68"/>
    </row>
    <row r="80" spans="2:8" x14ac:dyDescent="0.25">
      <c r="B80" s="65" t="s">
        <v>129</v>
      </c>
      <c r="C80" s="67">
        <v>0</v>
      </c>
      <c r="D80" s="67">
        <v>725</v>
      </c>
      <c r="E80" s="67">
        <v>725</v>
      </c>
      <c r="F80" s="67">
        <v>715.7</v>
      </c>
      <c r="G80" s="68" t="e">
        <f t="shared" si="5"/>
        <v>#DIV/0!</v>
      </c>
      <c r="H80" s="68">
        <f>F80/E80</f>
        <v>0.9871724137931035</v>
      </c>
    </row>
    <row r="81" spans="2:8" x14ac:dyDescent="0.25">
      <c r="B81" s="65" t="s">
        <v>130</v>
      </c>
      <c r="C81" s="67">
        <v>0</v>
      </c>
      <c r="D81" s="67">
        <v>0</v>
      </c>
      <c r="E81" s="67">
        <v>0</v>
      </c>
      <c r="F81" s="67">
        <v>715.7</v>
      </c>
      <c r="G81" s="68" t="e">
        <f t="shared" si="5"/>
        <v>#DIV/0!</v>
      </c>
      <c r="H81" s="68"/>
    </row>
    <row r="82" spans="2:8" x14ac:dyDescent="0.25">
      <c r="B82" s="65" t="s">
        <v>131</v>
      </c>
      <c r="C82" s="67">
        <v>0</v>
      </c>
      <c r="D82" s="67">
        <v>0</v>
      </c>
      <c r="E82" s="67">
        <v>0</v>
      </c>
      <c r="F82" s="67">
        <v>715.7</v>
      </c>
      <c r="G82" s="68" t="e">
        <f t="shared" si="5"/>
        <v>#DIV/0!</v>
      </c>
      <c r="H82" s="68"/>
    </row>
    <row r="83" spans="2:8" x14ac:dyDescent="0.25">
      <c r="B83" s="59" t="s">
        <v>132</v>
      </c>
      <c r="C83" s="60">
        <v>85795.13</v>
      </c>
      <c r="D83" s="60">
        <v>22970</v>
      </c>
      <c r="E83" s="60">
        <v>22970</v>
      </c>
      <c r="F83" s="60">
        <v>22933.98</v>
      </c>
      <c r="G83" s="61">
        <f t="shared" si="5"/>
        <v>0.26731097674191995</v>
      </c>
      <c r="H83" s="61">
        <f>F83/E83</f>
        <v>0.99843186765346104</v>
      </c>
    </row>
    <row r="84" spans="2:8" ht="25.5" x14ac:dyDescent="0.25">
      <c r="B84" s="69" t="s">
        <v>133</v>
      </c>
      <c r="C84" s="63">
        <v>24071.48</v>
      </c>
      <c r="D84" s="63">
        <v>22970</v>
      </c>
      <c r="E84" s="63">
        <v>22970</v>
      </c>
      <c r="F84" s="63">
        <v>22933.98</v>
      </c>
      <c r="G84" s="64">
        <f t="shared" si="5"/>
        <v>0.95274490808209544</v>
      </c>
      <c r="H84" s="64">
        <f>F84/E84</f>
        <v>0.99843186765346104</v>
      </c>
    </row>
    <row r="85" spans="2:8" x14ac:dyDescent="0.25">
      <c r="B85" s="65" t="s">
        <v>134</v>
      </c>
      <c r="C85" s="66">
        <v>4645.3</v>
      </c>
      <c r="D85" s="67">
        <v>0</v>
      </c>
      <c r="E85" s="67">
        <v>0</v>
      </c>
      <c r="F85" s="66">
        <v>5970</v>
      </c>
      <c r="G85" s="68">
        <f t="shared" si="5"/>
        <v>1.2851699567304586</v>
      </c>
      <c r="H85" s="68"/>
    </row>
    <row r="86" spans="2:8" x14ac:dyDescent="0.25">
      <c r="B86" s="65" t="s">
        <v>135</v>
      </c>
      <c r="C86" s="66">
        <v>4645.3</v>
      </c>
      <c r="D86" s="67">
        <v>0</v>
      </c>
      <c r="E86" s="67">
        <v>0</v>
      </c>
      <c r="F86" s="66">
        <v>5970</v>
      </c>
      <c r="G86" s="68">
        <f t="shared" si="5"/>
        <v>1.2851699567304586</v>
      </c>
      <c r="H86" s="68"/>
    </row>
    <row r="87" spans="2:8" ht="25.5" x14ac:dyDescent="0.25">
      <c r="B87" s="65" t="s">
        <v>136</v>
      </c>
      <c r="C87" s="66">
        <v>19426.18</v>
      </c>
      <c r="D87" s="67">
        <v>0</v>
      </c>
      <c r="E87" s="67">
        <v>0</v>
      </c>
      <c r="F87" s="66">
        <v>16963.98</v>
      </c>
      <c r="G87" s="68">
        <f t="shared" si="5"/>
        <v>0.87325351664609308</v>
      </c>
      <c r="H87" s="68"/>
    </row>
    <row r="88" spans="2:8" x14ac:dyDescent="0.25">
      <c r="B88" s="65" t="s">
        <v>137</v>
      </c>
      <c r="C88" s="66">
        <v>19426.18</v>
      </c>
      <c r="D88" s="67">
        <v>0</v>
      </c>
      <c r="E88" s="67">
        <v>0</v>
      </c>
      <c r="F88" s="66">
        <v>16963.98</v>
      </c>
      <c r="G88" s="68">
        <f t="shared" si="5"/>
        <v>0.87325351664609308</v>
      </c>
      <c r="H88" s="68"/>
    </row>
    <row r="89" spans="2:8" ht="25.5" x14ac:dyDescent="0.25">
      <c r="B89" s="65" t="s">
        <v>138</v>
      </c>
      <c r="C89" s="66">
        <v>61723.65</v>
      </c>
      <c r="D89" s="67">
        <v>0</v>
      </c>
      <c r="E89" s="67">
        <v>0</v>
      </c>
      <c r="F89" s="67">
        <v>0</v>
      </c>
      <c r="G89" s="68">
        <f t="shared" si="5"/>
        <v>0</v>
      </c>
      <c r="H89" s="68"/>
    </row>
    <row r="90" spans="2:8" ht="25.5" x14ac:dyDescent="0.25">
      <c r="B90" s="65" t="s">
        <v>139</v>
      </c>
      <c r="C90" s="66">
        <v>61723.65</v>
      </c>
      <c r="D90" s="67">
        <v>0</v>
      </c>
      <c r="E90" s="67">
        <v>0</v>
      </c>
      <c r="F90" s="67">
        <v>0</v>
      </c>
      <c r="G90" s="68">
        <f t="shared" si="5"/>
        <v>0</v>
      </c>
      <c r="H90" s="68"/>
    </row>
    <row r="91" spans="2:8" ht="25.5" x14ac:dyDescent="0.25">
      <c r="B91" s="65" t="s">
        <v>140</v>
      </c>
      <c r="C91" s="66">
        <v>61723.65</v>
      </c>
      <c r="D91" s="67">
        <v>0</v>
      </c>
      <c r="E91" s="67">
        <v>0</v>
      </c>
      <c r="F91" s="67">
        <v>0</v>
      </c>
      <c r="G91" s="68">
        <f t="shared" si="5"/>
        <v>0</v>
      </c>
      <c r="H91" s="85"/>
    </row>
    <row r="92" spans="2:8" x14ac:dyDescent="0.25">
      <c r="C92" s="86">
        <f>+C83+C38+C46+C72+C76</f>
        <v>1030801.37</v>
      </c>
      <c r="D92" s="86">
        <f>+D84+D76+D72+D46+D38</f>
        <v>1353627</v>
      </c>
      <c r="E92" s="87"/>
      <c r="F92" s="86">
        <f>+F84+F76+F72+F46+F38</f>
        <v>1341287.83</v>
      </c>
      <c r="G92" s="88">
        <f>+F92/C92</f>
        <v>1.3012088158167661</v>
      </c>
      <c r="H92" s="89">
        <f>+F92/D92</f>
        <v>0.99088436474745267</v>
      </c>
    </row>
  </sheetData>
  <mergeCells count="4">
    <mergeCell ref="A2:F2"/>
    <mergeCell ref="A4:F4"/>
    <mergeCell ref="A6:F6"/>
    <mergeCell ref="B1:L1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5DA6C-AA6E-4AB1-955A-2FBE944427A5}">
  <dimension ref="A1:F11"/>
  <sheetViews>
    <sheetView workbookViewId="0">
      <selection activeCell="D16" sqref="D16"/>
    </sheetView>
  </sheetViews>
  <sheetFormatPr defaultRowHeight="15" x14ac:dyDescent="0.25"/>
  <cols>
    <col min="1" max="1" width="20.7109375" customWidth="1"/>
    <col min="2" max="2" width="27.7109375" customWidth="1"/>
    <col min="3" max="3" width="20.140625" customWidth="1"/>
    <col min="4" max="4" width="25" customWidth="1"/>
    <col min="5" max="5" width="14.5703125" customWidth="1"/>
    <col min="6" max="6" width="16.140625" customWidth="1"/>
  </cols>
  <sheetData>
    <row r="1" spans="1:6" ht="15" customHeight="1" x14ac:dyDescent="0.25">
      <c r="A1" s="251" t="s">
        <v>27</v>
      </c>
      <c r="B1" s="252"/>
      <c r="C1" s="252"/>
      <c r="D1" s="252"/>
      <c r="E1" s="252"/>
      <c r="F1" s="253"/>
    </row>
    <row r="2" spans="1:6" ht="15" customHeight="1" x14ac:dyDescent="0.25">
      <c r="A2" s="254"/>
      <c r="B2" s="255"/>
      <c r="C2" s="255"/>
      <c r="D2" s="255"/>
      <c r="E2" s="255"/>
      <c r="F2" s="256"/>
    </row>
    <row r="3" spans="1:6" ht="15" customHeight="1" x14ac:dyDescent="0.25">
      <c r="A3" s="257"/>
      <c r="B3" s="258"/>
      <c r="C3" s="258"/>
      <c r="D3" s="258"/>
      <c r="E3" s="258"/>
      <c r="F3" s="259"/>
    </row>
    <row r="4" spans="1:6" ht="43.5" customHeight="1" x14ac:dyDescent="0.25">
      <c r="A4" s="212"/>
      <c r="B4" s="216" t="s">
        <v>228</v>
      </c>
      <c r="C4" s="216" t="s">
        <v>186</v>
      </c>
      <c r="D4" s="216" t="s">
        <v>229</v>
      </c>
      <c r="E4" s="216" t="s">
        <v>230</v>
      </c>
      <c r="F4" s="216" t="s">
        <v>231</v>
      </c>
    </row>
    <row r="5" spans="1:6" ht="30" customHeight="1" x14ac:dyDescent="0.25">
      <c r="A5" s="102" t="s">
        <v>181</v>
      </c>
      <c r="B5" s="152"/>
      <c r="C5" s="152"/>
      <c r="D5" s="152"/>
      <c r="E5" s="152"/>
      <c r="F5" s="152"/>
    </row>
    <row r="6" spans="1:6" ht="28.5" customHeight="1" x14ac:dyDescent="0.25">
      <c r="A6" s="163" t="s">
        <v>142</v>
      </c>
      <c r="B6" s="213">
        <v>335859.94</v>
      </c>
      <c r="C6" s="213">
        <v>823579</v>
      </c>
      <c r="D6" s="213">
        <v>822424.99</v>
      </c>
      <c r="E6" s="213">
        <f>D6/B6*100</f>
        <v>244.8714157455039</v>
      </c>
      <c r="F6" s="213">
        <f>D6/C6*100</f>
        <v>99.859878651592624</v>
      </c>
    </row>
    <row r="7" spans="1:6" ht="51" x14ac:dyDescent="0.25">
      <c r="A7" s="163" t="s">
        <v>143</v>
      </c>
      <c r="B7" s="214"/>
      <c r="C7" s="214"/>
      <c r="D7" s="103">
        <v>72766.490000000005</v>
      </c>
      <c r="E7" s="214"/>
      <c r="F7" s="213"/>
    </row>
    <row r="8" spans="1:6" ht="25.5" x14ac:dyDescent="0.25">
      <c r="A8" s="155" t="s">
        <v>182</v>
      </c>
      <c r="B8" s="157">
        <v>335859.94</v>
      </c>
      <c r="C8" s="156">
        <v>823579</v>
      </c>
      <c r="D8" s="156">
        <f>SUM(D6:D7)</f>
        <v>895191.48</v>
      </c>
      <c r="E8" s="157">
        <v>0</v>
      </c>
      <c r="F8" s="215">
        <f>D8/C8*100</f>
        <v>108.6952775629296</v>
      </c>
    </row>
    <row r="9" spans="1:6" ht="25.5" x14ac:dyDescent="0.25">
      <c r="A9" s="163" t="s">
        <v>142</v>
      </c>
      <c r="B9" s="103">
        <v>335859.94</v>
      </c>
      <c r="C9" s="103">
        <v>823579</v>
      </c>
      <c r="D9" s="103">
        <v>822424.99</v>
      </c>
      <c r="E9" s="154">
        <v>244.87</v>
      </c>
      <c r="F9" s="213">
        <f t="shared" ref="F9" si="0">D9/C9*100</f>
        <v>99.859878651592624</v>
      </c>
    </row>
    <row r="10" spans="1:6" ht="51" x14ac:dyDescent="0.25">
      <c r="A10" s="163" t="s">
        <v>143</v>
      </c>
      <c r="B10" s="152"/>
      <c r="C10" s="152"/>
      <c r="D10" s="103">
        <v>72766.16</v>
      </c>
      <c r="E10" s="152"/>
      <c r="F10" s="213"/>
    </row>
    <row r="11" spans="1:6" ht="25.5" x14ac:dyDescent="0.25">
      <c r="A11" s="155" t="s">
        <v>185</v>
      </c>
      <c r="B11" s="156">
        <v>335859.94</v>
      </c>
      <c r="C11" s="156">
        <v>823579</v>
      </c>
      <c r="D11" s="156">
        <v>895191.15</v>
      </c>
      <c r="E11" s="157">
        <v>266.54000000000002</v>
      </c>
      <c r="F11" s="157">
        <v>267.54000000000002</v>
      </c>
    </row>
  </sheetData>
  <mergeCells count="1">
    <mergeCell ref="A1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2"/>
  <sheetViews>
    <sheetView workbookViewId="0">
      <selection activeCell="B1" sqref="B1:E3"/>
    </sheetView>
  </sheetViews>
  <sheetFormatPr defaultRowHeight="15" x14ac:dyDescent="0.25"/>
  <cols>
    <col min="2" max="2" width="37.7109375" customWidth="1"/>
    <col min="3" max="4" width="25.28515625" customWidth="1"/>
    <col min="5" max="5" width="25.28515625" hidden="1" customWidth="1"/>
    <col min="6" max="6" width="26.85546875" customWidth="1"/>
    <col min="7" max="7" width="16.7109375" customWidth="1"/>
    <col min="8" max="8" width="15.7109375" customWidth="1"/>
  </cols>
  <sheetData>
    <row r="1" spans="2:8" ht="17.45" customHeight="1" x14ac:dyDescent="0.25">
      <c r="B1" s="260" t="s">
        <v>27</v>
      </c>
      <c r="C1" s="260"/>
      <c r="D1" s="260"/>
      <c r="E1" s="260"/>
      <c r="F1" s="54"/>
      <c r="G1" s="54"/>
      <c r="H1" s="54"/>
    </row>
    <row r="2" spans="2:8" ht="15.75" customHeight="1" x14ac:dyDescent="0.25">
      <c r="B2" s="260"/>
      <c r="C2" s="260"/>
      <c r="D2" s="260"/>
      <c r="E2" s="260"/>
      <c r="F2" s="54"/>
      <c r="G2" s="54"/>
      <c r="H2" s="54"/>
    </row>
    <row r="3" spans="2:8" ht="17.45" customHeight="1" x14ac:dyDescent="0.25">
      <c r="B3" s="260"/>
      <c r="C3" s="260"/>
      <c r="D3" s="260"/>
      <c r="E3" s="260"/>
      <c r="F3" s="54"/>
      <c r="G3" s="54"/>
      <c r="H3" s="54"/>
    </row>
    <row r="4" spans="2:8" ht="14.45" customHeight="1" x14ac:dyDescent="0.25">
      <c r="B4" s="54"/>
      <c r="C4" s="54"/>
      <c r="D4" s="54"/>
      <c r="E4" s="54"/>
      <c r="F4" s="54"/>
      <c r="G4" s="54"/>
      <c r="H4" s="54"/>
    </row>
    <row r="7" spans="2:8" ht="25.5" x14ac:dyDescent="0.25">
      <c r="B7" s="25"/>
      <c r="C7" s="30" t="s">
        <v>141</v>
      </c>
      <c r="D7" s="30" t="s">
        <v>57</v>
      </c>
      <c r="E7" s="30" t="s">
        <v>46</v>
      </c>
      <c r="F7" s="30" t="s">
        <v>55</v>
      </c>
      <c r="G7" s="30" t="s">
        <v>19</v>
      </c>
      <c r="H7" s="30" t="s">
        <v>39</v>
      </c>
    </row>
    <row r="8" spans="2:8" x14ac:dyDescent="0.25">
      <c r="B8" s="25"/>
      <c r="C8" s="31">
        <v>2</v>
      </c>
      <c r="D8" s="31">
        <v>3</v>
      </c>
      <c r="E8" s="31">
        <v>4</v>
      </c>
      <c r="F8" s="31">
        <v>5</v>
      </c>
      <c r="G8" s="31" t="s">
        <v>24</v>
      </c>
      <c r="H8" s="31" t="s">
        <v>25</v>
      </c>
    </row>
    <row r="9" spans="2:8" ht="30.6" customHeight="1" x14ac:dyDescent="0.25">
      <c r="B9" s="101" t="s">
        <v>38</v>
      </c>
      <c r="C9" s="90">
        <f>+C10+C15</f>
        <v>1030865.3800000001</v>
      </c>
      <c r="D9" s="90">
        <f>+D10+D15</f>
        <v>1354332</v>
      </c>
      <c r="E9" s="90">
        <f>+D9</f>
        <v>1354332</v>
      </c>
      <c r="F9" s="90">
        <f>+F10+F15+F11</f>
        <v>1338830.2000000002</v>
      </c>
      <c r="G9" s="91">
        <f>+F9/C9</f>
        <v>1.2987439737281701</v>
      </c>
      <c r="H9" s="91">
        <f>F9/E10</f>
        <v>0.98859771153800724</v>
      </c>
    </row>
    <row r="10" spans="2:8" x14ac:dyDescent="0.25">
      <c r="B10" s="92" t="s">
        <v>61</v>
      </c>
      <c r="C10" s="93">
        <f>839699.3+C11</f>
        <v>1030812.0800000001</v>
      </c>
      <c r="D10" s="93">
        <f>945756+D11</f>
        <v>1354272</v>
      </c>
      <c r="E10" s="93">
        <f>+D10</f>
        <v>1354272</v>
      </c>
      <c r="F10" s="93">
        <v>935367.51</v>
      </c>
      <c r="G10" s="94">
        <f>F10/C10</f>
        <v>0.90740837068964109</v>
      </c>
      <c r="H10" s="94">
        <f>+F10/E10</f>
        <v>0.69067920624512658</v>
      </c>
    </row>
    <row r="11" spans="2:8" x14ac:dyDescent="0.25">
      <c r="B11" s="83" t="s">
        <v>142</v>
      </c>
      <c r="C11" s="93">
        <v>191112.78</v>
      </c>
      <c r="D11" s="93">
        <v>408516</v>
      </c>
      <c r="E11" s="93"/>
      <c r="F11" s="93">
        <v>403409.4</v>
      </c>
      <c r="G11" s="94"/>
      <c r="H11" s="94"/>
    </row>
    <row r="12" spans="2:8" ht="25.5" x14ac:dyDescent="0.25">
      <c r="B12" s="83" t="s">
        <v>143</v>
      </c>
      <c r="C12" s="93">
        <v>2154.9499999999998</v>
      </c>
      <c r="D12" s="95">
        <v>10</v>
      </c>
      <c r="E12" s="95">
        <v>10</v>
      </c>
      <c r="F12" s="95">
        <v>0.02</v>
      </c>
      <c r="G12" s="94">
        <f>F12/C12</f>
        <v>9.2809577948444289E-6</v>
      </c>
      <c r="H12" s="94">
        <f>F12/E13</f>
        <v>2.4061597690086621E-8</v>
      </c>
    </row>
    <row r="13" spans="2:8" ht="33" customHeight="1" x14ac:dyDescent="0.25">
      <c r="B13" s="83" t="s">
        <v>144</v>
      </c>
      <c r="C13" s="93">
        <v>727249.92000000004</v>
      </c>
      <c r="D13" s="93">
        <v>831200</v>
      </c>
      <c r="E13" s="93">
        <v>831200</v>
      </c>
      <c r="F13" s="93">
        <v>828597.12</v>
      </c>
      <c r="G13" s="94">
        <f>F13/C13</f>
        <v>1.1393567702283143</v>
      </c>
      <c r="H13" s="94">
        <f>F13/E14</f>
        <v>7.2337499345241216</v>
      </c>
    </row>
    <row r="14" spans="2:8" ht="33.6" customHeight="1" x14ac:dyDescent="0.25">
      <c r="B14" s="83" t="s">
        <v>145</v>
      </c>
      <c r="C14" s="93">
        <v>110294.43</v>
      </c>
      <c r="D14" s="93">
        <v>114546</v>
      </c>
      <c r="E14" s="93">
        <v>114546</v>
      </c>
      <c r="F14" s="93">
        <v>106770.37</v>
      </c>
      <c r="G14" s="94">
        <f>F14/C14</f>
        <v>0.96804861315299429</v>
      </c>
      <c r="H14" s="94">
        <f>F14/E14</f>
        <v>0.932117839121401</v>
      </c>
    </row>
    <row r="15" spans="2:8" ht="16.149999999999999" customHeight="1" x14ac:dyDescent="0.25">
      <c r="B15" s="92" t="s">
        <v>81</v>
      </c>
      <c r="C15" s="95">
        <v>53.3</v>
      </c>
      <c r="D15" s="95">
        <v>60</v>
      </c>
      <c r="E15" s="95">
        <v>60</v>
      </c>
      <c r="F15" s="95">
        <v>53.29</v>
      </c>
      <c r="G15" s="94">
        <f>F15/C15</f>
        <v>0.99981238273921202</v>
      </c>
      <c r="H15" s="94">
        <f>F15/E16</f>
        <v>0.88816666666666666</v>
      </c>
    </row>
    <row r="16" spans="2:8" ht="19.899999999999999" customHeight="1" x14ac:dyDescent="0.25">
      <c r="B16" s="83" t="s">
        <v>143</v>
      </c>
      <c r="C16" s="95">
        <v>53.3</v>
      </c>
      <c r="D16" s="95">
        <v>60</v>
      </c>
      <c r="E16" s="95">
        <v>60</v>
      </c>
      <c r="F16" s="95">
        <v>53.29</v>
      </c>
      <c r="G16" s="94">
        <f>F16/C16</f>
        <v>0.99981238273921202</v>
      </c>
      <c r="H16" s="94">
        <f>F16/E16</f>
        <v>0.88816666666666666</v>
      </c>
    </row>
    <row r="17" spans="2:11" ht="15.75" customHeight="1" x14ac:dyDescent="0.25">
      <c r="B17" s="83"/>
      <c r="C17" s="95"/>
      <c r="D17" s="95"/>
      <c r="E17" s="95"/>
      <c r="F17" s="95"/>
      <c r="G17" s="94"/>
      <c r="H17" s="94"/>
    </row>
    <row r="18" spans="2:11" ht="26.45" customHeight="1" x14ac:dyDescent="0.25">
      <c r="B18" s="100" t="s">
        <v>37</v>
      </c>
      <c r="C18" s="96">
        <f>+C19+C29</f>
        <v>1030801.37</v>
      </c>
      <c r="D18" s="96">
        <f>+D19+D29</f>
        <v>1354352</v>
      </c>
      <c r="E18" s="97"/>
      <c r="F18" s="96">
        <f>+F19+F29</f>
        <v>1342003.53</v>
      </c>
      <c r="G18" s="98">
        <f>+F18/C18</f>
        <v>1.3019031299890493</v>
      </c>
      <c r="H18" s="98">
        <f>+F18/1354352</f>
        <v>0.99088237769796927</v>
      </c>
    </row>
    <row r="19" spans="2:11" x14ac:dyDescent="0.25">
      <c r="B19" s="92" t="s">
        <v>146</v>
      </c>
      <c r="C19" s="66">
        <v>945006.24</v>
      </c>
      <c r="D19" s="66">
        <v>1331382</v>
      </c>
      <c r="E19" s="66">
        <v>1331382</v>
      </c>
      <c r="F19" s="66">
        <v>1319069.55</v>
      </c>
      <c r="G19" s="67">
        <v>139.58000000000001</v>
      </c>
      <c r="H19" s="67">
        <v>99.08</v>
      </c>
    </row>
    <row r="20" spans="2:11" ht="23.45" customHeight="1" x14ac:dyDescent="0.25">
      <c r="B20" s="83" t="s">
        <v>142</v>
      </c>
      <c r="C20" s="66">
        <v>100717.77</v>
      </c>
      <c r="D20" s="66">
        <v>289615</v>
      </c>
      <c r="E20" s="66">
        <v>289615</v>
      </c>
      <c r="F20" s="66">
        <v>284550.3</v>
      </c>
      <c r="G20" s="67">
        <v>282.52</v>
      </c>
      <c r="H20" s="67">
        <v>98.25</v>
      </c>
    </row>
    <row r="21" spans="2:11" ht="23.45" customHeight="1" x14ac:dyDescent="0.25">
      <c r="B21" s="83" t="s">
        <v>147</v>
      </c>
      <c r="C21" s="99"/>
      <c r="D21" s="66">
        <v>21636</v>
      </c>
      <c r="E21" s="66">
        <v>21636</v>
      </c>
      <c r="F21" s="66">
        <v>21633.75</v>
      </c>
      <c r="G21" s="99"/>
      <c r="H21" s="67">
        <v>99.99</v>
      </c>
    </row>
    <row r="22" spans="2:11" ht="23.45" customHeight="1" x14ac:dyDescent="0.25">
      <c r="B22" s="83" t="s">
        <v>143</v>
      </c>
      <c r="C22" s="66">
        <v>2154.73</v>
      </c>
      <c r="D22" s="67">
        <v>70</v>
      </c>
      <c r="E22" s="67">
        <v>70</v>
      </c>
      <c r="F22" s="99"/>
      <c r="G22" s="99"/>
      <c r="H22" s="99"/>
    </row>
    <row r="23" spans="2:11" ht="28.15" customHeight="1" x14ac:dyDescent="0.25">
      <c r="B23" s="83" t="s">
        <v>148</v>
      </c>
      <c r="C23" s="99"/>
      <c r="D23" s="67">
        <v>20</v>
      </c>
      <c r="E23" s="67">
        <v>20</v>
      </c>
      <c r="F23" s="99"/>
      <c r="G23" s="99"/>
      <c r="H23" s="99"/>
    </row>
    <row r="24" spans="2:11" ht="23.45" customHeight="1" x14ac:dyDescent="0.25">
      <c r="B24" s="83" t="s">
        <v>149</v>
      </c>
      <c r="C24" s="66">
        <v>63972.25</v>
      </c>
      <c r="D24" s="66">
        <v>64238</v>
      </c>
      <c r="E24" s="66">
        <v>64238</v>
      </c>
      <c r="F24" s="66">
        <v>64238</v>
      </c>
      <c r="G24" s="67">
        <v>100.42</v>
      </c>
      <c r="H24" s="67">
        <v>100</v>
      </c>
    </row>
    <row r="25" spans="2:11" ht="23.45" customHeight="1" x14ac:dyDescent="0.25">
      <c r="B25" s="83" t="s">
        <v>150</v>
      </c>
      <c r="C25" s="67">
        <v>172.54</v>
      </c>
      <c r="D25" s="67">
        <v>100</v>
      </c>
      <c r="E25" s="67">
        <v>100</v>
      </c>
      <c r="F25" s="67">
        <v>80.36</v>
      </c>
      <c r="G25" s="67">
        <v>46.57</v>
      </c>
      <c r="H25" s="67">
        <v>80.36</v>
      </c>
    </row>
    <row r="26" spans="2:11" ht="23.45" customHeight="1" x14ac:dyDescent="0.25">
      <c r="B26" s="83" t="s">
        <v>151</v>
      </c>
      <c r="C26" s="66">
        <v>20278.72</v>
      </c>
      <c r="D26" s="66">
        <v>26957</v>
      </c>
      <c r="E26" s="66">
        <v>26957</v>
      </c>
      <c r="F26" s="66">
        <v>26936.99</v>
      </c>
      <c r="G26" s="67">
        <v>132.83000000000001</v>
      </c>
      <c r="H26" s="67">
        <v>99.93</v>
      </c>
    </row>
    <row r="27" spans="2:11" ht="27.6" customHeight="1" x14ac:dyDescent="0.25">
      <c r="B27" s="83" t="s">
        <v>144</v>
      </c>
      <c r="C27" s="66">
        <v>727249.92000000004</v>
      </c>
      <c r="D27" s="66">
        <v>831200</v>
      </c>
      <c r="E27" s="66">
        <v>831200</v>
      </c>
      <c r="F27" s="66">
        <v>828597.12</v>
      </c>
      <c r="G27" s="67">
        <v>113.94</v>
      </c>
      <c r="H27" s="67">
        <v>99.69</v>
      </c>
      <c r="I27" s="27"/>
      <c r="J27" s="27"/>
      <c r="K27" s="27"/>
    </row>
    <row r="28" spans="2:11" ht="29.45" customHeight="1" x14ac:dyDescent="0.25">
      <c r="B28" s="83" t="s">
        <v>145</v>
      </c>
      <c r="C28" s="66">
        <v>30460.31</v>
      </c>
      <c r="D28" s="66">
        <v>97546</v>
      </c>
      <c r="E28" s="66">
        <v>97546</v>
      </c>
      <c r="F28" s="66">
        <v>93033.03</v>
      </c>
      <c r="G28" s="67">
        <v>305.42</v>
      </c>
      <c r="H28" s="67">
        <v>95.37</v>
      </c>
      <c r="I28" s="27"/>
      <c r="J28" s="27"/>
      <c r="K28" s="27"/>
    </row>
    <row r="29" spans="2:11" ht="21.6" customHeight="1" x14ac:dyDescent="0.25">
      <c r="B29" s="92" t="s">
        <v>132</v>
      </c>
      <c r="C29" s="78">
        <v>85795.13</v>
      </c>
      <c r="D29" s="78">
        <v>22970</v>
      </c>
      <c r="E29" s="78">
        <v>22970</v>
      </c>
      <c r="F29" s="78">
        <v>22933.98</v>
      </c>
      <c r="G29" s="79">
        <v>26.73</v>
      </c>
      <c r="H29" s="79">
        <v>99.84</v>
      </c>
      <c r="I29" s="27"/>
      <c r="J29" s="27"/>
      <c r="K29" s="27"/>
    </row>
    <row r="30" spans="2:11" ht="25.5" x14ac:dyDescent="0.25">
      <c r="B30" s="83" t="s">
        <v>143</v>
      </c>
      <c r="C30" s="99"/>
      <c r="D30" s="99"/>
      <c r="E30" s="99"/>
      <c r="F30" s="67">
        <v>13.27</v>
      </c>
      <c r="G30" s="99"/>
      <c r="H30" s="99"/>
    </row>
    <row r="31" spans="2:11" x14ac:dyDescent="0.25">
      <c r="B31" s="83" t="s">
        <v>149</v>
      </c>
      <c r="C31" s="66">
        <v>5971.48</v>
      </c>
      <c r="D31" s="66">
        <v>5970</v>
      </c>
      <c r="E31" s="66">
        <v>5970</v>
      </c>
      <c r="F31" s="66">
        <v>5970</v>
      </c>
      <c r="G31" s="67">
        <v>99.98</v>
      </c>
      <c r="H31" s="67">
        <v>100</v>
      </c>
    </row>
    <row r="32" spans="2:11" ht="25.5" x14ac:dyDescent="0.25">
      <c r="B32" s="83" t="s">
        <v>145</v>
      </c>
      <c r="C32" s="66">
        <v>79823.649999999994</v>
      </c>
      <c r="D32" s="66">
        <v>17000</v>
      </c>
      <c r="E32" s="66">
        <v>17000</v>
      </c>
      <c r="F32" s="66">
        <v>16950.71</v>
      </c>
      <c r="G32" s="67">
        <v>21.24</v>
      </c>
      <c r="H32" s="67">
        <v>99.71</v>
      </c>
    </row>
  </sheetData>
  <mergeCells count="1">
    <mergeCell ref="B1:E3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"/>
  <sheetViews>
    <sheetView topLeftCell="B1" workbookViewId="0">
      <selection activeCell="K11" sqref="K11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25" t="s">
        <v>28</v>
      </c>
      <c r="C2" s="225"/>
      <c r="D2" s="225"/>
      <c r="E2" s="225"/>
      <c r="F2" s="225"/>
      <c r="G2" s="225"/>
      <c r="H2" s="225"/>
    </row>
    <row r="3" spans="2:8" ht="18" x14ac:dyDescent="0.25">
      <c r="B3" s="39"/>
      <c r="C3" s="39"/>
      <c r="D3" s="39"/>
      <c r="E3" s="39"/>
      <c r="F3" s="40"/>
      <c r="G3" s="40"/>
      <c r="H3" s="40"/>
    </row>
    <row r="4" spans="2:8" ht="25.5" x14ac:dyDescent="0.25">
      <c r="B4" s="30" t="s">
        <v>3</v>
      </c>
      <c r="C4" s="30" t="s">
        <v>208</v>
      </c>
      <c r="D4" s="30" t="s">
        <v>153</v>
      </c>
      <c r="E4" s="30" t="s">
        <v>209</v>
      </c>
      <c r="F4" s="30" t="s">
        <v>210</v>
      </c>
      <c r="G4" s="30" t="s">
        <v>19</v>
      </c>
      <c r="H4" s="30" t="s">
        <v>39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24</v>
      </c>
      <c r="H5" s="31" t="s">
        <v>25</v>
      </c>
    </row>
    <row r="6" spans="2:8" ht="15.75" thickBot="1" x14ac:dyDescent="0.3">
      <c r="B6" s="188" t="s">
        <v>37</v>
      </c>
      <c r="C6" s="187">
        <v>335895.94</v>
      </c>
      <c r="D6" s="187">
        <v>1949990</v>
      </c>
      <c r="E6" s="187">
        <v>823579</v>
      </c>
      <c r="F6" s="187">
        <v>895191.48</v>
      </c>
      <c r="G6" s="187">
        <f>F6/C6*100</f>
        <v>266.50857405421453</v>
      </c>
      <c r="H6" s="187">
        <f>F6/E6*100</f>
        <v>108.6952775629296</v>
      </c>
    </row>
    <row r="7" spans="2:8" ht="15.75" thickBot="1" x14ac:dyDescent="0.3">
      <c r="B7" s="186" t="s">
        <v>152</v>
      </c>
      <c r="C7" s="165">
        <v>335859.94</v>
      </c>
      <c r="D7" s="165">
        <v>1949990</v>
      </c>
      <c r="E7" s="165">
        <v>823579</v>
      </c>
      <c r="F7" s="165">
        <v>895191.48</v>
      </c>
      <c r="G7" s="217">
        <f t="shared" ref="G7:G9" si="0">F7/C7*100</f>
        <v>266.53714045205868</v>
      </c>
      <c r="H7" s="217">
        <f t="shared" ref="H7:H9" si="1">F7/E7*100</f>
        <v>108.6952775629296</v>
      </c>
    </row>
    <row r="8" spans="2:8" ht="15.75" thickBot="1" x14ac:dyDescent="0.3">
      <c r="B8" s="186" t="s">
        <v>232</v>
      </c>
      <c r="C8" s="165">
        <v>335859.94</v>
      </c>
      <c r="D8" s="165">
        <v>1949990</v>
      </c>
      <c r="E8" s="165">
        <v>823579</v>
      </c>
      <c r="F8" s="165">
        <v>895191.48</v>
      </c>
      <c r="G8" s="217">
        <f t="shared" si="0"/>
        <v>266.53714045205868</v>
      </c>
      <c r="H8" s="217">
        <f t="shared" si="1"/>
        <v>108.6952775629296</v>
      </c>
    </row>
    <row r="9" spans="2:8" ht="26.25" thickBot="1" x14ac:dyDescent="0.3">
      <c r="B9" s="186" t="s">
        <v>233</v>
      </c>
      <c r="C9" s="165">
        <v>335859.94</v>
      </c>
      <c r="D9" s="165">
        <v>1949990</v>
      </c>
      <c r="E9" s="165">
        <v>823579</v>
      </c>
      <c r="F9" s="165">
        <v>895191.48</v>
      </c>
      <c r="G9" s="217">
        <f t="shared" si="0"/>
        <v>266.53714045205868</v>
      </c>
      <c r="H9" s="217">
        <f t="shared" si="1"/>
        <v>108.6952775629296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G16" sqref="G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225" t="s">
        <v>7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2:12" ht="18" x14ac:dyDescent="0.25">
      <c r="B3" s="39"/>
      <c r="C3" s="39"/>
      <c r="D3" s="39"/>
      <c r="E3" s="39"/>
      <c r="F3" s="39"/>
      <c r="G3" s="39"/>
      <c r="H3" s="39"/>
      <c r="I3" s="39"/>
      <c r="J3" s="40"/>
      <c r="K3" s="40"/>
      <c r="L3" s="40"/>
    </row>
    <row r="4" spans="2:12" ht="18" customHeight="1" x14ac:dyDescent="0.25">
      <c r="B4" s="225" t="s">
        <v>41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2:12" ht="15.75" customHeight="1" x14ac:dyDescent="0.25">
      <c r="B5" s="225" t="s">
        <v>29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</row>
    <row r="6" spans="2:12" ht="18" x14ac:dyDescent="0.25">
      <c r="B6" s="39"/>
      <c r="C6" s="39"/>
      <c r="D6" s="39"/>
      <c r="E6" s="39"/>
      <c r="F6" s="39"/>
      <c r="G6" s="39"/>
      <c r="H6" s="39"/>
      <c r="I6" s="39"/>
      <c r="J6" s="40"/>
      <c r="K6" s="40"/>
      <c r="L6" s="40"/>
    </row>
    <row r="7" spans="2:12" ht="25.5" customHeight="1" x14ac:dyDescent="0.25">
      <c r="B7" s="261" t="s">
        <v>3</v>
      </c>
      <c r="C7" s="262"/>
      <c r="D7" s="262"/>
      <c r="E7" s="262"/>
      <c r="F7" s="263"/>
      <c r="G7" s="32" t="s">
        <v>50</v>
      </c>
      <c r="H7" s="32" t="s">
        <v>45</v>
      </c>
      <c r="I7" s="32" t="s">
        <v>46</v>
      </c>
      <c r="J7" s="32" t="s">
        <v>47</v>
      </c>
      <c r="K7" s="32" t="s">
        <v>19</v>
      </c>
      <c r="L7" s="32" t="s">
        <v>39</v>
      </c>
    </row>
    <row r="8" spans="2:12" x14ac:dyDescent="0.25">
      <c r="B8" s="261">
        <v>1</v>
      </c>
      <c r="C8" s="262"/>
      <c r="D8" s="262"/>
      <c r="E8" s="262"/>
      <c r="F8" s="263"/>
      <c r="G8" s="33">
        <v>2</v>
      </c>
      <c r="H8" s="33">
        <v>3</v>
      </c>
      <c r="I8" s="33">
        <v>4</v>
      </c>
      <c r="J8" s="33">
        <v>5</v>
      </c>
      <c r="K8" s="33" t="s">
        <v>24</v>
      </c>
      <c r="L8" s="33" t="s">
        <v>25</v>
      </c>
    </row>
    <row r="9" spans="2:12" ht="25.5" x14ac:dyDescent="0.25">
      <c r="B9" s="6">
        <v>8</v>
      </c>
      <c r="C9" s="6"/>
      <c r="D9" s="6"/>
      <c r="E9" s="6"/>
      <c r="F9" s="6" t="s">
        <v>4</v>
      </c>
      <c r="G9" s="4"/>
      <c r="H9" s="4"/>
      <c r="I9" s="4"/>
      <c r="J9" s="25"/>
      <c r="K9" s="25"/>
      <c r="L9" s="25"/>
    </row>
    <row r="10" spans="2:12" x14ac:dyDescent="0.25">
      <c r="B10" s="6"/>
      <c r="C10" s="10">
        <v>84</v>
      </c>
      <c r="D10" s="10"/>
      <c r="E10" s="10"/>
      <c r="F10" s="10" t="s">
        <v>8</v>
      </c>
      <c r="G10" s="4"/>
      <c r="H10" s="4"/>
      <c r="I10" s="4"/>
      <c r="J10" s="25"/>
      <c r="K10" s="25"/>
      <c r="L10" s="25"/>
    </row>
    <row r="11" spans="2:12" ht="51" x14ac:dyDescent="0.25">
      <c r="B11" s="7"/>
      <c r="C11" s="7"/>
      <c r="D11" s="7">
        <v>841</v>
      </c>
      <c r="E11" s="7"/>
      <c r="F11" s="20" t="s">
        <v>30</v>
      </c>
      <c r="G11" s="4"/>
      <c r="H11" s="4"/>
      <c r="I11" s="4"/>
      <c r="J11" s="25"/>
      <c r="K11" s="25"/>
      <c r="L11" s="25"/>
    </row>
    <row r="12" spans="2:12" ht="25.5" x14ac:dyDescent="0.25">
      <c r="B12" s="7"/>
      <c r="C12" s="7"/>
      <c r="D12" s="7"/>
      <c r="E12" s="7">
        <v>8413</v>
      </c>
      <c r="F12" s="20" t="s">
        <v>31</v>
      </c>
      <c r="G12" s="4"/>
      <c r="H12" s="4"/>
      <c r="I12" s="4"/>
      <c r="J12" s="25"/>
      <c r="K12" s="25"/>
      <c r="L12" s="25"/>
    </row>
    <row r="13" spans="2:12" x14ac:dyDescent="0.25">
      <c r="B13" s="7"/>
      <c r="C13" s="7"/>
      <c r="D13" s="7"/>
      <c r="E13" s="8" t="s">
        <v>14</v>
      </c>
      <c r="F13" s="12"/>
      <c r="G13" s="4"/>
      <c r="H13" s="4"/>
      <c r="I13" s="4"/>
      <c r="J13" s="25"/>
      <c r="K13" s="25"/>
      <c r="L13" s="25"/>
    </row>
    <row r="14" spans="2:12" ht="25.5" x14ac:dyDescent="0.25">
      <c r="B14" s="9">
        <v>5</v>
      </c>
      <c r="C14" s="9"/>
      <c r="D14" s="9"/>
      <c r="E14" s="9"/>
      <c r="F14" s="13" t="s">
        <v>5</v>
      </c>
      <c r="G14" s="4"/>
      <c r="H14" s="4"/>
      <c r="I14" s="4"/>
      <c r="J14" s="25"/>
      <c r="K14" s="25"/>
      <c r="L14" s="25"/>
    </row>
    <row r="15" spans="2:12" ht="25.5" x14ac:dyDescent="0.25">
      <c r="B15" s="10"/>
      <c r="C15" s="10">
        <v>54</v>
      </c>
      <c r="D15" s="10"/>
      <c r="E15" s="10"/>
      <c r="F15" s="14" t="s">
        <v>9</v>
      </c>
      <c r="G15" s="4"/>
      <c r="H15" s="4"/>
      <c r="I15" s="5"/>
      <c r="J15" s="25"/>
      <c r="K15" s="25"/>
      <c r="L15" s="25"/>
    </row>
    <row r="16" spans="2:12" ht="63.75" x14ac:dyDescent="0.25">
      <c r="B16" s="10"/>
      <c r="C16" s="10"/>
      <c r="D16" s="10">
        <v>541</v>
      </c>
      <c r="E16" s="20"/>
      <c r="F16" s="20" t="s">
        <v>32</v>
      </c>
      <c r="G16" s="4"/>
      <c r="H16" s="4"/>
      <c r="I16" s="5"/>
      <c r="J16" s="25"/>
      <c r="K16" s="25"/>
      <c r="L16" s="25"/>
    </row>
    <row r="17" spans="2:12" ht="38.25" x14ac:dyDescent="0.25">
      <c r="B17" s="10"/>
      <c r="C17" s="10"/>
      <c r="D17" s="10"/>
      <c r="E17" s="20">
        <v>5413</v>
      </c>
      <c r="F17" s="20" t="s">
        <v>33</v>
      </c>
      <c r="G17" s="4"/>
      <c r="H17" s="4"/>
      <c r="I17" s="5"/>
      <c r="J17" s="25"/>
      <c r="K17" s="25"/>
      <c r="L17" s="25"/>
    </row>
    <row r="18" spans="2:12" x14ac:dyDescent="0.25">
      <c r="B18" s="11"/>
      <c r="C18" s="9"/>
      <c r="D18" s="9"/>
      <c r="E18" s="9"/>
      <c r="F18" s="13" t="s">
        <v>14</v>
      </c>
      <c r="G18" s="4"/>
      <c r="H18" s="4"/>
      <c r="I18" s="4"/>
      <c r="J18" s="25"/>
      <c r="K18" s="25"/>
      <c r="L18" s="25"/>
    </row>
    <row r="20" spans="2:12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2:12" x14ac:dyDescent="0.2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2:12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L12" sqref="L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25" t="s">
        <v>34</v>
      </c>
      <c r="C2" s="225"/>
      <c r="D2" s="225"/>
      <c r="E2" s="225"/>
      <c r="F2" s="225"/>
      <c r="G2" s="225"/>
      <c r="H2" s="225"/>
    </row>
    <row r="3" spans="2:8" ht="18" x14ac:dyDescent="0.25">
      <c r="B3" s="39"/>
      <c r="C3" s="39"/>
      <c r="D3" s="39"/>
      <c r="E3" s="39"/>
      <c r="F3" s="40"/>
      <c r="G3" s="40"/>
      <c r="H3" s="40"/>
    </row>
    <row r="4" spans="2:8" ht="25.5" x14ac:dyDescent="0.25">
      <c r="B4" s="30" t="s">
        <v>3</v>
      </c>
      <c r="C4" s="30" t="s">
        <v>50</v>
      </c>
      <c r="D4" s="30" t="s">
        <v>45</v>
      </c>
      <c r="E4" s="30" t="s">
        <v>46</v>
      </c>
      <c r="F4" s="30" t="s">
        <v>47</v>
      </c>
      <c r="G4" s="30" t="s">
        <v>19</v>
      </c>
      <c r="H4" s="30" t="s">
        <v>39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24</v>
      </c>
      <c r="H5" s="30" t="s">
        <v>25</v>
      </c>
    </row>
    <row r="6" spans="2:8" x14ac:dyDescent="0.25">
      <c r="B6" s="6" t="s">
        <v>35</v>
      </c>
      <c r="C6" s="4"/>
      <c r="D6" s="4"/>
      <c r="E6" s="5"/>
      <c r="F6" s="25"/>
      <c r="G6" s="25"/>
      <c r="H6" s="25"/>
    </row>
    <row r="7" spans="2:8" x14ac:dyDescent="0.25">
      <c r="B7" s="6" t="s">
        <v>11</v>
      </c>
      <c r="C7" s="4"/>
      <c r="D7" s="4"/>
      <c r="E7" s="4"/>
      <c r="F7" s="25"/>
      <c r="G7" s="25"/>
      <c r="H7" s="25"/>
    </row>
    <row r="8" spans="2:8" x14ac:dyDescent="0.25">
      <c r="B8" s="17" t="s">
        <v>12</v>
      </c>
      <c r="C8" s="4"/>
      <c r="D8" s="4"/>
      <c r="E8" s="4"/>
      <c r="F8" s="25"/>
      <c r="G8" s="25"/>
      <c r="H8" s="25"/>
    </row>
    <row r="9" spans="2:8" x14ac:dyDescent="0.25">
      <c r="B9" s="18" t="s">
        <v>13</v>
      </c>
      <c r="C9" s="4"/>
      <c r="D9" s="4"/>
      <c r="E9" s="4"/>
      <c r="F9" s="25"/>
      <c r="G9" s="25"/>
      <c r="H9" s="25"/>
    </row>
    <row r="10" spans="2:8" x14ac:dyDescent="0.25">
      <c r="B10" s="18" t="s">
        <v>14</v>
      </c>
      <c r="C10" s="4"/>
      <c r="D10" s="4"/>
      <c r="E10" s="4"/>
      <c r="F10" s="25"/>
      <c r="G10" s="25"/>
      <c r="H10" s="25"/>
    </row>
    <row r="11" spans="2:8" x14ac:dyDescent="0.25">
      <c r="B11" s="6" t="s">
        <v>15</v>
      </c>
      <c r="C11" s="4"/>
      <c r="D11" s="4"/>
      <c r="E11" s="5"/>
      <c r="F11" s="25"/>
      <c r="G11" s="25"/>
      <c r="H11" s="25"/>
    </row>
    <row r="12" spans="2:8" x14ac:dyDescent="0.25">
      <c r="B12" s="19" t="s">
        <v>16</v>
      </c>
      <c r="C12" s="4"/>
      <c r="D12" s="4"/>
      <c r="E12" s="5"/>
      <c r="F12" s="25"/>
      <c r="G12" s="25"/>
      <c r="H12" s="25"/>
    </row>
    <row r="13" spans="2:8" x14ac:dyDescent="0.25">
      <c r="B13" s="6" t="s">
        <v>17</v>
      </c>
      <c r="C13" s="4"/>
      <c r="D13" s="4"/>
      <c r="E13" s="5"/>
      <c r="F13" s="25"/>
      <c r="G13" s="25"/>
      <c r="H13" s="25"/>
    </row>
    <row r="14" spans="2:8" x14ac:dyDescent="0.25">
      <c r="B14" s="19" t="s">
        <v>18</v>
      </c>
      <c r="C14" s="4"/>
      <c r="D14" s="4"/>
      <c r="E14" s="5"/>
      <c r="F14" s="25"/>
      <c r="G14" s="25"/>
      <c r="H14" s="25"/>
    </row>
    <row r="15" spans="2:8" x14ac:dyDescent="0.25">
      <c r="B15" s="10" t="s">
        <v>10</v>
      </c>
      <c r="C15" s="4"/>
      <c r="D15" s="4"/>
      <c r="E15" s="5"/>
      <c r="F15" s="25"/>
      <c r="G15" s="25"/>
      <c r="H15" s="25"/>
    </row>
    <row r="16" spans="2:8" x14ac:dyDescent="0.25">
      <c r="B16" s="19"/>
      <c r="C16" s="4"/>
      <c r="D16" s="4"/>
      <c r="E16" s="5"/>
      <c r="F16" s="25"/>
      <c r="G16" s="25"/>
      <c r="H16" s="25"/>
    </row>
    <row r="17" spans="2:8" ht="15.75" customHeight="1" x14ac:dyDescent="0.25">
      <c r="B17" s="6" t="s">
        <v>36</v>
      </c>
      <c r="C17" s="4"/>
      <c r="D17" s="4"/>
      <c r="E17" s="5"/>
      <c r="F17" s="25"/>
      <c r="G17" s="25"/>
      <c r="H17" s="25"/>
    </row>
    <row r="18" spans="2:8" ht="15.75" customHeight="1" x14ac:dyDescent="0.25">
      <c r="B18" s="6" t="s">
        <v>11</v>
      </c>
      <c r="C18" s="4"/>
      <c r="D18" s="4"/>
      <c r="E18" s="4"/>
      <c r="F18" s="25"/>
      <c r="G18" s="25"/>
      <c r="H18" s="25"/>
    </row>
    <row r="19" spans="2:8" x14ac:dyDescent="0.25">
      <c r="B19" s="17" t="s">
        <v>12</v>
      </c>
      <c r="C19" s="4"/>
      <c r="D19" s="4"/>
      <c r="E19" s="4"/>
      <c r="F19" s="25"/>
      <c r="G19" s="25"/>
      <c r="H19" s="25"/>
    </row>
    <row r="20" spans="2:8" x14ac:dyDescent="0.25">
      <c r="B20" s="18" t="s">
        <v>13</v>
      </c>
      <c r="C20" s="4"/>
      <c r="D20" s="4"/>
      <c r="E20" s="4"/>
      <c r="F20" s="25"/>
      <c r="G20" s="25"/>
      <c r="H20" s="25"/>
    </row>
    <row r="21" spans="2:8" x14ac:dyDescent="0.25">
      <c r="B21" s="18" t="s">
        <v>14</v>
      </c>
      <c r="C21" s="4"/>
      <c r="D21" s="4"/>
      <c r="E21" s="4"/>
      <c r="F21" s="25"/>
      <c r="G21" s="25"/>
      <c r="H21" s="25"/>
    </row>
    <row r="22" spans="2:8" x14ac:dyDescent="0.25">
      <c r="B22" s="6" t="s">
        <v>15</v>
      </c>
      <c r="C22" s="4"/>
      <c r="D22" s="4"/>
      <c r="E22" s="5"/>
      <c r="F22" s="25"/>
      <c r="G22" s="25"/>
      <c r="H22" s="25"/>
    </row>
    <row r="23" spans="2:8" x14ac:dyDescent="0.25">
      <c r="B23" s="19" t="s">
        <v>16</v>
      </c>
      <c r="C23" s="4"/>
      <c r="D23" s="4"/>
      <c r="E23" s="5"/>
      <c r="F23" s="25"/>
      <c r="G23" s="25"/>
      <c r="H23" s="25"/>
    </row>
    <row r="24" spans="2:8" x14ac:dyDescent="0.25">
      <c r="B24" s="6" t="s">
        <v>17</v>
      </c>
      <c r="C24" s="4"/>
      <c r="D24" s="4"/>
      <c r="E24" s="5"/>
      <c r="F24" s="25"/>
      <c r="G24" s="25"/>
      <c r="H24" s="25"/>
    </row>
    <row r="25" spans="2:8" x14ac:dyDescent="0.25">
      <c r="B25" s="19" t="s">
        <v>18</v>
      </c>
      <c r="C25" s="4"/>
      <c r="D25" s="4"/>
      <c r="E25" s="5"/>
      <c r="F25" s="25"/>
      <c r="G25" s="25"/>
      <c r="H25" s="25"/>
    </row>
    <row r="26" spans="2:8" x14ac:dyDescent="0.25">
      <c r="B26" s="10" t="s">
        <v>10</v>
      </c>
      <c r="C26" s="4"/>
      <c r="D26" s="4"/>
      <c r="E26" s="5"/>
      <c r="F26" s="25"/>
      <c r="G26" s="25"/>
      <c r="H26" s="25"/>
    </row>
    <row r="28" spans="2:8" x14ac:dyDescent="0.25">
      <c r="B28" s="35"/>
      <c r="C28" s="35"/>
      <c r="D28" s="35"/>
      <c r="E28" s="35"/>
      <c r="F28" s="35"/>
      <c r="G28" s="35"/>
      <c r="H28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216"/>
  <sheetViews>
    <sheetView topLeftCell="A131" workbookViewId="0">
      <selection activeCell="B4" sqref="B4:E4"/>
    </sheetView>
  </sheetViews>
  <sheetFormatPr defaultRowHeight="15" x14ac:dyDescent="0.25"/>
  <cols>
    <col min="2" max="2" width="25.5703125" customWidth="1"/>
    <col min="3" max="3" width="22.28515625" customWidth="1"/>
    <col min="4" max="4" width="32" customWidth="1"/>
    <col min="5" max="5" width="11.7109375" customWidth="1"/>
    <col min="6" max="7" width="24.28515625" customWidth="1"/>
    <col min="8" max="8" width="15.7109375" customWidth="1"/>
    <col min="9" max="9" width="24.28515625" customWidth="1"/>
  </cols>
  <sheetData>
    <row r="1" spans="2:9" ht="18" x14ac:dyDescent="0.25">
      <c r="B1" s="146"/>
      <c r="C1" s="146"/>
      <c r="D1" s="146"/>
      <c r="E1" s="146"/>
      <c r="F1" s="146"/>
      <c r="G1" s="2"/>
      <c r="H1" s="3"/>
      <c r="I1" s="3"/>
    </row>
    <row r="2" spans="2:9" ht="18" customHeight="1" x14ac:dyDescent="0.25">
      <c r="B2" s="248" t="s">
        <v>6</v>
      </c>
      <c r="C2" s="248"/>
      <c r="D2" s="248"/>
      <c r="E2" s="248"/>
      <c r="F2" s="54"/>
      <c r="G2" s="106"/>
      <c r="H2" s="106"/>
      <c r="I2" s="21"/>
    </row>
    <row r="3" spans="2:9" ht="18" x14ac:dyDescent="0.25">
      <c r="B3" s="56"/>
      <c r="C3" s="56"/>
      <c r="D3" s="56"/>
      <c r="E3" s="56"/>
      <c r="F3" s="147"/>
      <c r="G3" s="39"/>
      <c r="H3" s="40"/>
      <c r="I3" s="3"/>
    </row>
    <row r="4" spans="2:9" ht="15.75" x14ac:dyDescent="0.25">
      <c r="B4" s="269" t="s">
        <v>43</v>
      </c>
      <c r="C4" s="269"/>
      <c r="D4" s="269"/>
      <c r="E4" s="269"/>
      <c r="F4" s="105"/>
      <c r="G4" s="105"/>
      <c r="H4" s="105"/>
    </row>
    <row r="5" spans="2:9" s="34" customFormat="1" ht="11.25" x14ac:dyDescent="0.2"/>
    <row r="6" spans="2:9" x14ac:dyDescent="0.25">
      <c r="B6" s="266" t="s">
        <v>155</v>
      </c>
      <c r="C6" s="272" t="s">
        <v>156</v>
      </c>
      <c r="D6" s="273"/>
      <c r="E6" s="274"/>
    </row>
    <row r="7" spans="2:9" x14ac:dyDescent="0.25">
      <c r="B7" s="268"/>
      <c r="C7" s="275"/>
      <c r="D7" s="276"/>
      <c r="E7" s="277"/>
    </row>
    <row r="8" spans="2:9" x14ac:dyDescent="0.25">
      <c r="B8" s="104">
        <v>1</v>
      </c>
      <c r="C8" s="278">
        <v>2</v>
      </c>
      <c r="D8" s="279"/>
      <c r="E8" s="280"/>
    </row>
    <row r="9" spans="2:9" x14ac:dyDescent="0.25">
      <c r="B9" s="107" t="s">
        <v>157</v>
      </c>
      <c r="C9" s="270" t="s">
        <v>158</v>
      </c>
      <c r="D9" s="271"/>
      <c r="E9" s="266"/>
    </row>
    <row r="10" spans="2:9" x14ac:dyDescent="0.25">
      <c r="B10" s="107" t="s">
        <v>159</v>
      </c>
      <c r="C10" s="270" t="s">
        <v>160</v>
      </c>
      <c r="D10" s="271"/>
      <c r="E10" s="267"/>
    </row>
    <row r="11" spans="2:9" x14ac:dyDescent="0.25">
      <c r="B11" s="107" t="s">
        <v>161</v>
      </c>
      <c r="C11" s="264" t="s">
        <v>162</v>
      </c>
      <c r="D11" s="265"/>
      <c r="E11" s="268"/>
    </row>
    <row r="12" spans="2:9" ht="25.5" x14ac:dyDescent="0.25">
      <c r="B12" s="25"/>
      <c r="C12" s="108" t="s">
        <v>154</v>
      </c>
      <c r="D12" s="108" t="s">
        <v>55</v>
      </c>
      <c r="E12" s="108" t="s">
        <v>19</v>
      </c>
    </row>
    <row r="13" spans="2:9" ht="38.25" x14ac:dyDescent="0.25">
      <c r="B13" s="109" t="s">
        <v>163</v>
      </c>
      <c r="C13" s="110">
        <v>895438</v>
      </c>
      <c r="D13" s="110">
        <v>892835.12</v>
      </c>
      <c r="E13" s="111">
        <f>+D13/C13</f>
        <v>0.99709317674702214</v>
      </c>
    </row>
    <row r="14" spans="2:9" ht="25.5" x14ac:dyDescent="0.25">
      <c r="B14" s="112" t="s">
        <v>164</v>
      </c>
      <c r="C14" s="113">
        <v>64238</v>
      </c>
      <c r="D14" s="113">
        <v>64238</v>
      </c>
      <c r="E14" s="114">
        <f>+D14/C14</f>
        <v>1</v>
      </c>
    </row>
    <row r="15" spans="2:9" ht="25.5" x14ac:dyDescent="0.25">
      <c r="B15" s="115" t="s">
        <v>149</v>
      </c>
      <c r="C15" s="93">
        <f>+C16</f>
        <v>64238</v>
      </c>
      <c r="D15" s="93">
        <f>+D16</f>
        <v>64238</v>
      </c>
      <c r="E15" s="116">
        <f>+E16</f>
        <v>1</v>
      </c>
    </row>
    <row r="16" spans="2:9" x14ac:dyDescent="0.25">
      <c r="B16" s="83" t="s">
        <v>146</v>
      </c>
      <c r="C16" s="93">
        <v>64238</v>
      </c>
      <c r="D16" s="93">
        <v>64238</v>
      </c>
      <c r="E16" s="116">
        <f>+D16/C16</f>
        <v>1</v>
      </c>
    </row>
    <row r="17" spans="2:8" x14ac:dyDescent="0.25">
      <c r="B17" s="117" t="s">
        <v>95</v>
      </c>
      <c r="C17" s="93">
        <v>63788</v>
      </c>
      <c r="D17" s="93">
        <v>63788.45</v>
      </c>
      <c r="E17" s="116">
        <f>+D17/C17</f>
        <v>1.0000070546184234</v>
      </c>
    </row>
    <row r="18" spans="2:8" ht="25.5" x14ac:dyDescent="0.25">
      <c r="B18" s="83" t="s">
        <v>96</v>
      </c>
      <c r="C18" s="95">
        <v>0</v>
      </c>
      <c r="D18" s="93">
        <v>6473.57</v>
      </c>
      <c r="E18" s="116"/>
    </row>
    <row r="19" spans="2:8" x14ac:dyDescent="0.25">
      <c r="B19" s="83" t="s">
        <v>97</v>
      </c>
      <c r="C19" s="95">
        <v>0</v>
      </c>
      <c r="D19" s="93">
        <v>6078.57</v>
      </c>
      <c r="E19" s="116"/>
    </row>
    <row r="20" spans="2:8" ht="25.5" x14ac:dyDescent="0.25">
      <c r="B20" s="83" t="s">
        <v>99</v>
      </c>
      <c r="C20" s="95">
        <v>0</v>
      </c>
      <c r="D20" s="95">
        <v>395</v>
      </c>
      <c r="E20" s="116"/>
      <c r="F20" s="35"/>
      <c r="G20" s="35"/>
      <c r="H20" s="35"/>
    </row>
    <row r="21" spans="2:8" ht="25.5" x14ac:dyDescent="0.25">
      <c r="B21" s="83" t="s">
        <v>100</v>
      </c>
      <c r="C21" s="95">
        <v>0</v>
      </c>
      <c r="D21" s="93">
        <v>28761.19</v>
      </c>
      <c r="E21" s="116"/>
      <c r="F21" s="35"/>
      <c r="G21" s="35"/>
      <c r="H21" s="35"/>
    </row>
    <row r="22" spans="2:8" ht="25.5" x14ac:dyDescent="0.25">
      <c r="B22" s="83" t="s">
        <v>101</v>
      </c>
      <c r="C22" s="95">
        <v>0</v>
      </c>
      <c r="D22" s="93">
        <v>10863.14</v>
      </c>
      <c r="E22" s="116"/>
      <c r="F22" s="35"/>
      <c r="G22" s="35"/>
      <c r="H22" s="35"/>
    </row>
    <row r="23" spans="2:8" x14ac:dyDescent="0.25">
      <c r="B23" s="83" t="s">
        <v>103</v>
      </c>
      <c r="C23" s="95">
        <v>0</v>
      </c>
      <c r="D23" s="93">
        <v>15691.29</v>
      </c>
      <c r="E23" s="116"/>
    </row>
    <row r="24" spans="2:8" ht="38.25" x14ac:dyDescent="0.25">
      <c r="B24" s="83" t="s">
        <v>104</v>
      </c>
      <c r="C24" s="95">
        <v>0</v>
      </c>
      <c r="D24" s="93">
        <v>1414.63</v>
      </c>
      <c r="E24" s="67"/>
    </row>
    <row r="25" spans="2:8" ht="25.5" x14ac:dyDescent="0.25">
      <c r="B25" s="83" t="s">
        <v>105</v>
      </c>
      <c r="C25" s="95">
        <v>0</v>
      </c>
      <c r="D25" s="95">
        <v>473.02</v>
      </c>
      <c r="E25" s="67"/>
    </row>
    <row r="26" spans="2:8" ht="25.5" x14ac:dyDescent="0.25">
      <c r="B26" s="83" t="s">
        <v>106</v>
      </c>
      <c r="C26" s="95">
        <v>0</v>
      </c>
      <c r="D26" s="95">
        <v>319.11</v>
      </c>
      <c r="E26" s="67"/>
    </row>
    <row r="27" spans="2:8" x14ac:dyDescent="0.25">
      <c r="B27" s="83" t="s">
        <v>107</v>
      </c>
      <c r="C27" s="95">
        <v>0</v>
      </c>
      <c r="D27" s="93">
        <v>24470.75</v>
      </c>
      <c r="E27" s="67"/>
    </row>
    <row r="28" spans="2:8" ht="25.5" x14ac:dyDescent="0.25">
      <c r="B28" s="83" t="s">
        <v>108</v>
      </c>
      <c r="C28" s="95">
        <v>0</v>
      </c>
      <c r="D28" s="93">
        <v>2881.88</v>
      </c>
      <c r="E28" s="67"/>
    </row>
    <row r="29" spans="2:8" ht="25.5" x14ac:dyDescent="0.25">
      <c r="B29" s="83" t="s">
        <v>109</v>
      </c>
      <c r="C29" s="95">
        <v>0</v>
      </c>
      <c r="D29" s="93">
        <v>6108.76</v>
      </c>
      <c r="E29" s="67"/>
    </row>
    <row r="30" spans="2:8" x14ac:dyDescent="0.25">
      <c r="B30" s="83" t="s">
        <v>110</v>
      </c>
      <c r="C30" s="95">
        <v>0</v>
      </c>
      <c r="D30" s="93">
        <v>5608.52</v>
      </c>
      <c r="E30" s="67"/>
    </row>
    <row r="31" spans="2:8" ht="25.5" x14ac:dyDescent="0.25">
      <c r="B31" s="83" t="s">
        <v>111</v>
      </c>
      <c r="C31" s="95">
        <v>0</v>
      </c>
      <c r="D31" s="95">
        <v>0</v>
      </c>
      <c r="E31" s="67"/>
    </row>
    <row r="32" spans="2:8" x14ac:dyDescent="0.25">
      <c r="B32" s="83" t="s">
        <v>112</v>
      </c>
      <c r="C32" s="95">
        <v>0</v>
      </c>
      <c r="D32" s="93">
        <v>4007.21</v>
      </c>
      <c r="E32" s="67"/>
    </row>
    <row r="33" spans="2:5" x14ac:dyDescent="0.25">
      <c r="B33" s="83" t="s">
        <v>113</v>
      </c>
      <c r="C33" s="95">
        <v>0</v>
      </c>
      <c r="D33" s="93">
        <v>5864.38</v>
      </c>
      <c r="E33" s="67"/>
    </row>
    <row r="34" spans="2:5" ht="25.5" x14ac:dyDescent="0.25">
      <c r="B34" s="83" t="s">
        <v>114</v>
      </c>
      <c r="C34" s="95">
        <v>0</v>
      </c>
      <c r="D34" s="93">
        <v>4082.94</v>
      </c>
      <c r="E34" s="67"/>
    </row>
    <row r="35" spans="2:5" x14ac:dyDescent="0.25">
      <c r="B35" s="83" t="s">
        <v>115</v>
      </c>
      <c r="C35" s="95">
        <v>0</v>
      </c>
      <c r="D35" s="93">
        <v>1767.07</v>
      </c>
      <c r="E35" s="67"/>
    </row>
    <row r="36" spans="2:5" x14ac:dyDescent="0.25">
      <c r="B36" s="83" t="s">
        <v>116</v>
      </c>
      <c r="C36" s="95">
        <v>0</v>
      </c>
      <c r="D36" s="93">
        <v>1793.5</v>
      </c>
      <c r="E36" s="67"/>
    </row>
    <row r="37" spans="2:5" x14ac:dyDescent="0.25">
      <c r="B37" s="83" t="s">
        <v>117</v>
      </c>
      <c r="C37" s="95">
        <v>0</v>
      </c>
      <c r="D37" s="95">
        <v>108.09</v>
      </c>
      <c r="E37" s="67"/>
    </row>
    <row r="38" spans="2:5" x14ac:dyDescent="0.25">
      <c r="B38" s="83" t="s">
        <v>118</v>
      </c>
      <c r="C38" s="95">
        <v>0</v>
      </c>
      <c r="D38" s="95">
        <v>414.28</v>
      </c>
      <c r="E38" s="67"/>
    </row>
    <row r="39" spans="2:5" ht="25.5" x14ac:dyDescent="0.25">
      <c r="B39" s="83" t="s">
        <v>120</v>
      </c>
      <c r="C39" s="95">
        <v>0</v>
      </c>
      <c r="D39" s="95">
        <v>0</v>
      </c>
      <c r="E39" s="67"/>
    </row>
    <row r="40" spans="2:5" x14ac:dyDescent="0.25">
      <c r="B40" s="117" t="s">
        <v>121</v>
      </c>
      <c r="C40" s="95">
        <v>450</v>
      </c>
      <c r="D40" s="95">
        <v>449.55</v>
      </c>
      <c r="E40" s="68">
        <f>+D40/C40</f>
        <v>0.999</v>
      </c>
    </row>
    <row r="41" spans="2:5" x14ac:dyDescent="0.25">
      <c r="B41" s="83" t="s">
        <v>122</v>
      </c>
      <c r="C41" s="95">
        <v>0</v>
      </c>
      <c r="D41" s="95">
        <v>449.55</v>
      </c>
      <c r="E41" s="67"/>
    </row>
    <row r="42" spans="2:5" ht="25.5" x14ac:dyDescent="0.25">
      <c r="B42" s="83" t="s">
        <v>123</v>
      </c>
      <c r="C42" s="95">
        <v>0</v>
      </c>
      <c r="D42" s="95">
        <v>449.55</v>
      </c>
      <c r="E42" s="67"/>
    </row>
    <row r="43" spans="2:5" ht="38.25" x14ac:dyDescent="0.25">
      <c r="B43" s="118" t="s">
        <v>165</v>
      </c>
      <c r="C43" s="119">
        <v>831200</v>
      </c>
      <c r="D43" s="119">
        <v>828597.12</v>
      </c>
      <c r="E43" s="120">
        <f>+D43/C43</f>
        <v>0.99686852743022136</v>
      </c>
    </row>
    <row r="44" spans="2:5" ht="38.25" x14ac:dyDescent="0.25">
      <c r="B44" s="115" t="s">
        <v>144</v>
      </c>
      <c r="C44" s="90">
        <f>+C43</f>
        <v>831200</v>
      </c>
      <c r="D44" s="90">
        <f>+D43</f>
        <v>828597.12</v>
      </c>
      <c r="E44" s="121">
        <f>+D44/C44</f>
        <v>0.99686852743022136</v>
      </c>
    </row>
    <row r="45" spans="2:5" x14ac:dyDescent="0.25">
      <c r="B45" s="117" t="s">
        <v>146</v>
      </c>
      <c r="C45" s="122">
        <v>831200</v>
      </c>
      <c r="D45" s="122">
        <v>828597.12</v>
      </c>
      <c r="E45" s="68">
        <f>+D45/C45</f>
        <v>0.99686852743022136</v>
      </c>
    </row>
    <row r="46" spans="2:5" x14ac:dyDescent="0.25">
      <c r="B46" s="117" t="s">
        <v>87</v>
      </c>
      <c r="C46" s="122">
        <v>807800</v>
      </c>
      <c r="D46" s="122">
        <v>805094.97</v>
      </c>
      <c r="E46" s="68">
        <f>+D46/C46</f>
        <v>0.99665136172319879</v>
      </c>
    </row>
    <row r="47" spans="2:5" x14ac:dyDescent="0.25">
      <c r="B47" s="83" t="s">
        <v>88</v>
      </c>
      <c r="C47" s="92">
        <v>0</v>
      </c>
      <c r="D47" s="122">
        <v>659698.32999999996</v>
      </c>
      <c r="E47" s="79"/>
    </row>
    <row r="48" spans="2:5" x14ac:dyDescent="0.25">
      <c r="B48" s="83" t="s">
        <v>89</v>
      </c>
      <c r="C48" s="95">
        <v>0</v>
      </c>
      <c r="D48" s="93">
        <v>659698.32999999996</v>
      </c>
      <c r="E48" s="67"/>
    </row>
    <row r="49" spans="2:5" ht="25.5" x14ac:dyDescent="0.25">
      <c r="B49" s="83" t="s">
        <v>90</v>
      </c>
      <c r="C49" s="92">
        <v>0</v>
      </c>
      <c r="D49" s="122">
        <v>36546.370000000003</v>
      </c>
      <c r="E49" s="79"/>
    </row>
    <row r="50" spans="2:5" ht="25.5" x14ac:dyDescent="0.25">
      <c r="B50" s="83" t="s">
        <v>91</v>
      </c>
      <c r="C50" s="95">
        <v>0</v>
      </c>
      <c r="D50" s="93">
        <v>36546.370000000003</v>
      </c>
      <c r="E50" s="67"/>
    </row>
    <row r="51" spans="2:5" x14ac:dyDescent="0.25">
      <c r="B51" s="83" t="s">
        <v>92</v>
      </c>
      <c r="C51" s="92">
        <v>0</v>
      </c>
      <c r="D51" s="122">
        <v>108850.27</v>
      </c>
      <c r="E51" s="79"/>
    </row>
    <row r="52" spans="2:5" ht="25.5" x14ac:dyDescent="0.25">
      <c r="B52" s="83" t="s">
        <v>93</v>
      </c>
      <c r="C52" s="95">
        <v>0</v>
      </c>
      <c r="D52" s="93">
        <v>108850.27</v>
      </c>
      <c r="E52" s="67"/>
    </row>
    <row r="53" spans="2:5" x14ac:dyDescent="0.25">
      <c r="B53" s="117" t="s">
        <v>95</v>
      </c>
      <c r="C53" s="122">
        <v>23400</v>
      </c>
      <c r="D53" s="122">
        <v>23502.15</v>
      </c>
      <c r="E53" s="80">
        <f>+D53/C53</f>
        <v>1.0043653846153846</v>
      </c>
    </row>
    <row r="54" spans="2:5" ht="25.5" x14ac:dyDescent="0.25">
      <c r="B54" s="83" t="s">
        <v>96</v>
      </c>
      <c r="C54" s="92">
        <v>0</v>
      </c>
      <c r="D54" s="122">
        <v>21573.29</v>
      </c>
      <c r="E54" s="79"/>
    </row>
    <row r="55" spans="2:5" ht="25.5" x14ac:dyDescent="0.25">
      <c r="B55" s="83" t="s">
        <v>98</v>
      </c>
      <c r="C55" s="95">
        <v>0</v>
      </c>
      <c r="D55" s="93">
        <v>21573.29</v>
      </c>
      <c r="E55" s="67"/>
    </row>
    <row r="56" spans="2:5" ht="25.5" x14ac:dyDescent="0.25">
      <c r="B56" s="83" t="s">
        <v>114</v>
      </c>
      <c r="C56" s="92">
        <v>0</v>
      </c>
      <c r="D56" s="122">
        <v>1928.86</v>
      </c>
      <c r="E56" s="79"/>
    </row>
    <row r="57" spans="2:5" x14ac:dyDescent="0.25">
      <c r="B57" s="83" t="s">
        <v>118</v>
      </c>
      <c r="C57" s="95">
        <v>0</v>
      </c>
      <c r="D57" s="93">
        <v>1928.86</v>
      </c>
      <c r="E57" s="67"/>
    </row>
    <row r="58" spans="2:5" ht="51" x14ac:dyDescent="0.25">
      <c r="B58" s="123" t="s">
        <v>166</v>
      </c>
      <c r="C58" s="124">
        <v>452944</v>
      </c>
      <c r="D58" s="124">
        <v>443198.41</v>
      </c>
      <c r="E58" s="125">
        <f>+D58/C58</f>
        <v>0.97848389646402201</v>
      </c>
    </row>
    <row r="59" spans="2:5" ht="25.5" x14ac:dyDescent="0.25">
      <c r="B59" s="131" t="s">
        <v>167</v>
      </c>
      <c r="C59" s="126">
        <v>41963</v>
      </c>
      <c r="D59" s="126">
        <v>43849.4</v>
      </c>
      <c r="E59" s="127">
        <f>+D59/C59</f>
        <v>1.0449538879489073</v>
      </c>
    </row>
    <row r="60" spans="2:5" x14ac:dyDescent="0.25">
      <c r="B60" s="128" t="s">
        <v>142</v>
      </c>
      <c r="C60" s="93"/>
      <c r="D60" s="93"/>
      <c r="E60" s="67"/>
    </row>
    <row r="61" spans="2:5" x14ac:dyDescent="0.25">
      <c r="B61" s="117" t="s">
        <v>146</v>
      </c>
      <c r="C61" s="122">
        <v>32648</v>
      </c>
      <c r="D61" s="122">
        <v>32571.360000000001</v>
      </c>
      <c r="E61" s="68">
        <f>+D61/C61</f>
        <v>0.99765253614310223</v>
      </c>
    </row>
    <row r="62" spans="2:5" x14ac:dyDescent="0.25">
      <c r="B62" s="117" t="s">
        <v>95</v>
      </c>
      <c r="C62" s="122">
        <v>16000</v>
      </c>
      <c r="D62" s="122">
        <v>15923.98</v>
      </c>
      <c r="E62" s="68">
        <f>+D62/C62</f>
        <v>0.99524875000000002</v>
      </c>
    </row>
    <row r="63" spans="2:5" ht="25.5" x14ac:dyDescent="0.25">
      <c r="B63" s="83" t="s">
        <v>100</v>
      </c>
      <c r="C63" s="92">
        <v>0</v>
      </c>
      <c r="D63" s="122">
        <v>15923.98</v>
      </c>
      <c r="E63" s="79"/>
    </row>
    <row r="64" spans="2:5" x14ac:dyDescent="0.25">
      <c r="B64" s="83" t="s">
        <v>103</v>
      </c>
      <c r="C64" s="95">
        <v>0</v>
      </c>
      <c r="D64" s="93">
        <v>15923.98</v>
      </c>
      <c r="E64" s="67"/>
    </row>
    <row r="65" spans="2:5" x14ac:dyDescent="0.25">
      <c r="B65" s="83" t="s">
        <v>107</v>
      </c>
      <c r="C65" s="92">
        <v>0</v>
      </c>
      <c r="D65" s="92">
        <v>0</v>
      </c>
      <c r="E65" s="79">
        <v>0</v>
      </c>
    </row>
    <row r="66" spans="2:5" ht="25.5" x14ac:dyDescent="0.25">
      <c r="B66" s="83" t="s">
        <v>109</v>
      </c>
      <c r="C66" s="95">
        <v>0</v>
      </c>
      <c r="D66" s="95">
        <v>0</v>
      </c>
      <c r="E66" s="67">
        <v>0</v>
      </c>
    </row>
    <row r="67" spans="2:5" x14ac:dyDescent="0.25">
      <c r="B67" s="83" t="s">
        <v>113</v>
      </c>
      <c r="C67" s="95">
        <v>0</v>
      </c>
      <c r="D67" s="95">
        <v>0</v>
      </c>
      <c r="E67" s="67">
        <v>0</v>
      </c>
    </row>
    <row r="68" spans="2:5" ht="38.25" x14ac:dyDescent="0.25">
      <c r="B68" s="117" t="s">
        <v>125</v>
      </c>
      <c r="C68" s="122">
        <v>16648</v>
      </c>
      <c r="D68" s="122">
        <v>16647.38</v>
      </c>
      <c r="E68" s="116">
        <f>+D68/C68</f>
        <v>0.99996275828928405</v>
      </c>
    </row>
    <row r="69" spans="2:5" ht="38.25" x14ac:dyDescent="0.25">
      <c r="B69" s="83" t="s">
        <v>126</v>
      </c>
      <c r="C69" s="92">
        <v>0</v>
      </c>
      <c r="D69" s="122">
        <v>16647.38</v>
      </c>
      <c r="E69" s="79"/>
    </row>
    <row r="70" spans="2:5" ht="25.5" x14ac:dyDescent="0.25">
      <c r="B70" s="83" t="s">
        <v>127</v>
      </c>
      <c r="C70" s="95">
        <v>0</v>
      </c>
      <c r="D70" s="93">
        <v>16647.38</v>
      </c>
      <c r="E70" s="67">
        <v>0</v>
      </c>
    </row>
    <row r="71" spans="2:5" ht="25.5" x14ac:dyDescent="0.25">
      <c r="B71" s="129" t="s">
        <v>143</v>
      </c>
      <c r="C71" s="95"/>
      <c r="D71" s="93"/>
      <c r="E71" s="67"/>
    </row>
    <row r="72" spans="2:5" x14ac:dyDescent="0.25">
      <c r="B72" s="117" t="s">
        <v>146</v>
      </c>
      <c r="C72" s="92">
        <v>70</v>
      </c>
      <c r="D72" s="92">
        <v>0</v>
      </c>
      <c r="E72" s="79">
        <v>0</v>
      </c>
    </row>
    <row r="73" spans="2:5" x14ac:dyDescent="0.25">
      <c r="B73" s="117" t="s">
        <v>95</v>
      </c>
      <c r="C73" s="92">
        <v>70</v>
      </c>
      <c r="D73" s="92">
        <v>0</v>
      </c>
      <c r="E73" s="79">
        <v>0</v>
      </c>
    </row>
    <row r="74" spans="2:5" ht="25.5" x14ac:dyDescent="0.25">
      <c r="B74" s="83" t="s">
        <v>100</v>
      </c>
      <c r="C74" s="92">
        <v>0</v>
      </c>
      <c r="D74" s="92">
        <v>0</v>
      </c>
      <c r="E74" s="79">
        <v>0</v>
      </c>
    </row>
    <row r="75" spans="2:5" ht="25.5" x14ac:dyDescent="0.25">
      <c r="B75" s="83" t="s">
        <v>101</v>
      </c>
      <c r="C75" s="95">
        <v>0</v>
      </c>
      <c r="D75" s="95">
        <v>0</v>
      </c>
      <c r="E75" s="67">
        <v>0</v>
      </c>
    </row>
    <row r="76" spans="2:5" ht="25.5" x14ac:dyDescent="0.25">
      <c r="B76" s="83" t="s">
        <v>114</v>
      </c>
      <c r="C76" s="92">
        <v>0</v>
      </c>
      <c r="D76" s="92">
        <v>0</v>
      </c>
      <c r="E76" s="79">
        <v>0</v>
      </c>
    </row>
    <row r="77" spans="2:5" ht="25.5" x14ac:dyDescent="0.25">
      <c r="B77" s="83" t="s">
        <v>120</v>
      </c>
      <c r="C77" s="95">
        <v>0</v>
      </c>
      <c r="D77" s="95">
        <v>0</v>
      </c>
      <c r="E77" s="67">
        <v>0</v>
      </c>
    </row>
    <row r="78" spans="2:5" ht="25.5" x14ac:dyDescent="0.25">
      <c r="B78" s="117" t="s">
        <v>132</v>
      </c>
      <c r="C78" s="92">
        <v>0</v>
      </c>
      <c r="D78" s="92">
        <v>13.27</v>
      </c>
      <c r="E78" s="79">
        <v>0</v>
      </c>
    </row>
    <row r="79" spans="2:5" ht="38.25" x14ac:dyDescent="0.25">
      <c r="B79" s="117" t="s">
        <v>133</v>
      </c>
      <c r="C79" s="92">
        <v>0</v>
      </c>
      <c r="D79" s="92">
        <v>13.27</v>
      </c>
      <c r="E79" s="79">
        <v>0</v>
      </c>
    </row>
    <row r="80" spans="2:5" ht="25.5" x14ac:dyDescent="0.25">
      <c r="B80" s="83" t="s">
        <v>136</v>
      </c>
      <c r="C80" s="92">
        <v>0</v>
      </c>
      <c r="D80" s="130">
        <v>13.27</v>
      </c>
      <c r="E80" s="79">
        <v>0</v>
      </c>
    </row>
    <row r="81" spans="2:5" x14ac:dyDescent="0.25">
      <c r="B81" s="83" t="s">
        <v>137</v>
      </c>
      <c r="C81" s="95">
        <v>0</v>
      </c>
      <c r="D81" s="95">
        <v>13.27</v>
      </c>
      <c r="E81" s="67">
        <v>0</v>
      </c>
    </row>
    <row r="82" spans="2:5" ht="38.25" x14ac:dyDescent="0.25">
      <c r="B82" s="115" t="s">
        <v>145</v>
      </c>
      <c r="C82" s="95"/>
      <c r="D82" s="95"/>
      <c r="E82" s="67"/>
    </row>
    <row r="83" spans="2:5" x14ac:dyDescent="0.25">
      <c r="B83" s="117" t="s">
        <v>146</v>
      </c>
      <c r="C83" s="92">
        <v>20</v>
      </c>
      <c r="D83" s="92">
        <v>0</v>
      </c>
      <c r="E83" s="79">
        <v>0</v>
      </c>
    </row>
    <row r="84" spans="2:5" x14ac:dyDescent="0.25">
      <c r="B84" s="117" t="s">
        <v>95</v>
      </c>
      <c r="C84" s="92">
        <v>20</v>
      </c>
      <c r="D84" s="92">
        <v>0</v>
      </c>
      <c r="E84" s="79">
        <v>0</v>
      </c>
    </row>
    <row r="85" spans="2:5" x14ac:dyDescent="0.25">
      <c r="B85" s="117" t="s">
        <v>146</v>
      </c>
      <c r="C85" s="122">
        <v>9225</v>
      </c>
      <c r="D85" s="122">
        <v>11264.77</v>
      </c>
      <c r="E85" s="80">
        <f>+D85/C85</f>
        <v>1.2211132791327914</v>
      </c>
    </row>
    <row r="86" spans="2:5" x14ac:dyDescent="0.25">
      <c r="B86" s="117" t="s">
        <v>87</v>
      </c>
      <c r="C86" s="92">
        <v>0</v>
      </c>
      <c r="D86" s="92">
        <v>0</v>
      </c>
      <c r="E86" s="79">
        <v>0</v>
      </c>
    </row>
    <row r="87" spans="2:5" x14ac:dyDescent="0.25">
      <c r="B87" s="117" t="s">
        <v>88</v>
      </c>
      <c r="C87" s="92">
        <v>0</v>
      </c>
      <c r="D87" s="92">
        <v>0</v>
      </c>
      <c r="E87" s="79">
        <v>0</v>
      </c>
    </row>
    <row r="88" spans="2:5" x14ac:dyDescent="0.25">
      <c r="B88" s="83" t="s">
        <v>89</v>
      </c>
      <c r="C88" s="95">
        <v>0</v>
      </c>
      <c r="D88" s="95">
        <v>0</v>
      </c>
      <c r="E88" s="67">
        <v>0</v>
      </c>
    </row>
    <row r="89" spans="2:5" x14ac:dyDescent="0.25">
      <c r="B89" s="117" t="s">
        <v>92</v>
      </c>
      <c r="C89" s="92">
        <v>0</v>
      </c>
      <c r="D89" s="92">
        <v>0</v>
      </c>
      <c r="E89" s="79">
        <v>0</v>
      </c>
    </row>
    <row r="90" spans="2:5" ht="25.5" x14ac:dyDescent="0.25">
      <c r="B90" s="83" t="s">
        <v>93</v>
      </c>
      <c r="C90" s="95">
        <v>0</v>
      </c>
      <c r="D90" s="95">
        <v>0</v>
      </c>
      <c r="E90" s="67">
        <v>0</v>
      </c>
    </row>
    <row r="91" spans="2:5" ht="25.5" x14ac:dyDescent="0.25">
      <c r="B91" s="83" t="s">
        <v>94</v>
      </c>
      <c r="C91" s="95">
        <v>0</v>
      </c>
      <c r="D91" s="95">
        <v>0</v>
      </c>
      <c r="E91" s="67">
        <v>0</v>
      </c>
    </row>
    <row r="92" spans="2:5" x14ac:dyDescent="0.25">
      <c r="B92" s="117" t="s">
        <v>95</v>
      </c>
      <c r="C92" s="122">
        <v>8500</v>
      </c>
      <c r="D92" s="122">
        <v>10549.07</v>
      </c>
      <c r="E92" s="79">
        <f>+D92/C92</f>
        <v>1.2410670588235293</v>
      </c>
    </row>
    <row r="93" spans="2:5" ht="25.5" x14ac:dyDescent="0.25">
      <c r="B93" s="117" t="s">
        <v>100</v>
      </c>
      <c r="C93" s="92">
        <v>0</v>
      </c>
      <c r="D93" s="122">
        <v>9150.07</v>
      </c>
      <c r="E93" s="78">
        <v>4255.6499999999996</v>
      </c>
    </row>
    <row r="94" spans="2:5" ht="25.5" x14ac:dyDescent="0.25">
      <c r="B94" s="83" t="s">
        <v>101</v>
      </c>
      <c r="C94" s="95">
        <v>0</v>
      </c>
      <c r="D94" s="93">
        <v>1353.82</v>
      </c>
      <c r="E94" s="67"/>
    </row>
    <row r="95" spans="2:5" ht="25.5" x14ac:dyDescent="0.25">
      <c r="B95" s="83" t="s">
        <v>105</v>
      </c>
      <c r="C95" s="95">
        <v>0</v>
      </c>
      <c r="D95" s="93">
        <v>7796.25</v>
      </c>
      <c r="E95" s="67">
        <v>0</v>
      </c>
    </row>
    <row r="96" spans="2:5" x14ac:dyDescent="0.25">
      <c r="B96" s="117" t="s">
        <v>107</v>
      </c>
      <c r="C96" s="92">
        <v>0</v>
      </c>
      <c r="D96" s="122">
        <v>1399</v>
      </c>
      <c r="E96" s="79">
        <v>0</v>
      </c>
    </row>
    <row r="97" spans="2:5" ht="25.5" x14ac:dyDescent="0.25">
      <c r="B97" s="83" t="s">
        <v>108</v>
      </c>
      <c r="C97" s="95">
        <v>0</v>
      </c>
      <c r="D97" s="95">
        <v>655</v>
      </c>
      <c r="E97" s="67">
        <v>0</v>
      </c>
    </row>
    <row r="98" spans="2:5" x14ac:dyDescent="0.25">
      <c r="B98" s="83" t="s">
        <v>113</v>
      </c>
      <c r="C98" s="95">
        <v>0</v>
      </c>
      <c r="D98" s="95">
        <v>744</v>
      </c>
      <c r="E98" s="67">
        <v>0</v>
      </c>
    </row>
    <row r="99" spans="2:5" ht="25.5" x14ac:dyDescent="0.25">
      <c r="B99" s="117" t="s">
        <v>114</v>
      </c>
      <c r="C99" s="92">
        <v>0</v>
      </c>
      <c r="D99" s="92">
        <v>0</v>
      </c>
      <c r="E99" s="79">
        <v>0</v>
      </c>
    </row>
    <row r="100" spans="2:5" ht="25.5" x14ac:dyDescent="0.25">
      <c r="B100" s="83" t="s">
        <v>119</v>
      </c>
      <c r="C100" s="95">
        <v>0</v>
      </c>
      <c r="D100" s="95">
        <v>0</v>
      </c>
      <c r="E100" s="67">
        <v>0</v>
      </c>
    </row>
    <row r="101" spans="2:5" x14ac:dyDescent="0.25">
      <c r="B101" s="117" t="s">
        <v>121</v>
      </c>
      <c r="C101" s="92">
        <v>0</v>
      </c>
      <c r="D101" s="92">
        <v>0</v>
      </c>
      <c r="E101" s="79">
        <v>0</v>
      </c>
    </row>
    <row r="102" spans="2:5" x14ac:dyDescent="0.25">
      <c r="B102" s="117" t="s">
        <v>122</v>
      </c>
      <c r="C102" s="92">
        <v>0</v>
      </c>
      <c r="D102" s="92">
        <v>0</v>
      </c>
      <c r="E102" s="79">
        <v>0</v>
      </c>
    </row>
    <row r="103" spans="2:5" x14ac:dyDescent="0.25">
      <c r="B103" s="83" t="s">
        <v>124</v>
      </c>
      <c r="C103" s="95">
        <v>0</v>
      </c>
      <c r="D103" s="95">
        <v>0</v>
      </c>
      <c r="E103" s="67">
        <v>0</v>
      </c>
    </row>
    <row r="104" spans="2:5" x14ac:dyDescent="0.25">
      <c r="B104" s="117" t="s">
        <v>129</v>
      </c>
      <c r="C104" s="92">
        <v>725</v>
      </c>
      <c r="D104" s="92">
        <v>715.7</v>
      </c>
      <c r="E104" s="79">
        <v>0</v>
      </c>
    </row>
    <row r="105" spans="2:5" x14ac:dyDescent="0.25">
      <c r="B105" s="117" t="s">
        <v>130</v>
      </c>
      <c r="C105" s="92">
        <v>0</v>
      </c>
      <c r="D105" s="92">
        <v>715.7</v>
      </c>
      <c r="E105" s="79">
        <v>0</v>
      </c>
    </row>
    <row r="106" spans="2:5" x14ac:dyDescent="0.25">
      <c r="B106" s="83" t="s">
        <v>131</v>
      </c>
      <c r="C106" s="95">
        <v>0</v>
      </c>
      <c r="D106" s="95">
        <v>715.7</v>
      </c>
      <c r="E106" s="67">
        <v>0</v>
      </c>
    </row>
    <row r="107" spans="2:5" ht="25.5" x14ac:dyDescent="0.25">
      <c r="B107" s="131" t="s">
        <v>168</v>
      </c>
      <c r="C107" s="126">
        <v>82107</v>
      </c>
      <c r="D107" s="126">
        <v>73594.66</v>
      </c>
      <c r="E107" s="127">
        <f>+D107/C107</f>
        <v>0.89632625720096948</v>
      </c>
    </row>
    <row r="108" spans="2:5" x14ac:dyDescent="0.25">
      <c r="B108" s="132" t="s">
        <v>142</v>
      </c>
      <c r="C108" s="93">
        <f>+C109</f>
        <v>62107</v>
      </c>
      <c r="D108" s="93">
        <f>+D109</f>
        <v>57701.04</v>
      </c>
      <c r="E108" s="68">
        <f>+D108/C108</f>
        <v>0.92905856022670552</v>
      </c>
    </row>
    <row r="109" spans="2:5" x14ac:dyDescent="0.25">
      <c r="B109" s="117" t="s">
        <v>146</v>
      </c>
      <c r="C109" s="122">
        <v>62107</v>
      </c>
      <c r="D109" s="122">
        <v>57701.04</v>
      </c>
      <c r="E109" s="68">
        <f>+D109/C109</f>
        <v>0.92905856022670552</v>
      </c>
    </row>
    <row r="110" spans="2:5" x14ac:dyDescent="0.25">
      <c r="B110" s="117" t="s">
        <v>87</v>
      </c>
      <c r="C110" s="122">
        <v>37750</v>
      </c>
      <c r="D110" s="122">
        <v>38024.959999999999</v>
      </c>
      <c r="E110" s="68">
        <f>+D110/C110</f>
        <v>1.0072837086092714</v>
      </c>
    </row>
    <row r="111" spans="2:5" x14ac:dyDescent="0.25">
      <c r="B111" s="83" t="s">
        <v>88</v>
      </c>
      <c r="C111" s="92">
        <v>0</v>
      </c>
      <c r="D111" s="93">
        <v>31469.06</v>
      </c>
      <c r="E111" s="67"/>
    </row>
    <row r="112" spans="2:5" x14ac:dyDescent="0.25">
      <c r="B112" s="83" t="s">
        <v>89</v>
      </c>
      <c r="C112" s="95">
        <v>0</v>
      </c>
      <c r="D112" s="93">
        <v>31469.06</v>
      </c>
      <c r="E112" s="67"/>
    </row>
    <row r="113" spans="2:5" ht="25.5" x14ac:dyDescent="0.25">
      <c r="B113" s="83" t="s">
        <v>90</v>
      </c>
      <c r="C113" s="95">
        <v>0</v>
      </c>
      <c r="D113" s="93">
        <v>1364.5</v>
      </c>
      <c r="E113" s="67"/>
    </row>
    <row r="114" spans="2:5" ht="25.5" x14ac:dyDescent="0.25">
      <c r="B114" s="83" t="s">
        <v>91</v>
      </c>
      <c r="C114" s="95">
        <v>0</v>
      </c>
      <c r="D114" s="93">
        <v>1364.5</v>
      </c>
      <c r="E114" s="67"/>
    </row>
    <row r="115" spans="2:5" x14ac:dyDescent="0.25">
      <c r="B115" s="83" t="s">
        <v>92</v>
      </c>
      <c r="C115" s="95">
        <v>0</v>
      </c>
      <c r="D115" s="93">
        <v>5191.3999999999996</v>
      </c>
      <c r="E115" s="67"/>
    </row>
    <row r="116" spans="2:5" ht="25.5" x14ac:dyDescent="0.25">
      <c r="B116" s="83" t="s">
        <v>93</v>
      </c>
      <c r="C116" s="95">
        <v>0</v>
      </c>
      <c r="D116" s="93">
        <v>5191.3999999999996</v>
      </c>
      <c r="E116" s="67"/>
    </row>
    <row r="117" spans="2:5" x14ac:dyDescent="0.25">
      <c r="B117" s="117" t="s">
        <v>95</v>
      </c>
      <c r="C117" s="122">
        <v>1157</v>
      </c>
      <c r="D117" s="122">
        <v>1049.1400000000001</v>
      </c>
      <c r="E117" s="80">
        <f>+D117/C117</f>
        <v>0.90677614520311156</v>
      </c>
    </row>
    <row r="118" spans="2:5" ht="25.5" x14ac:dyDescent="0.25">
      <c r="B118" s="83" t="s">
        <v>96</v>
      </c>
      <c r="C118" s="95">
        <v>0</v>
      </c>
      <c r="D118" s="93">
        <v>1049.1400000000001</v>
      </c>
      <c r="E118" s="67"/>
    </row>
    <row r="119" spans="2:5" x14ac:dyDescent="0.25">
      <c r="B119" s="83" t="s">
        <v>97</v>
      </c>
      <c r="C119" s="95">
        <v>0</v>
      </c>
      <c r="D119" s="95">
        <v>106.2</v>
      </c>
      <c r="E119" s="67">
        <v>0</v>
      </c>
    </row>
    <row r="120" spans="2:5" ht="25.5" x14ac:dyDescent="0.25">
      <c r="B120" s="83" t="s">
        <v>98</v>
      </c>
      <c r="C120" s="95">
        <v>0</v>
      </c>
      <c r="D120" s="95">
        <v>942.94</v>
      </c>
      <c r="E120" s="67"/>
    </row>
    <row r="121" spans="2:5" ht="38.25" x14ac:dyDescent="0.25">
      <c r="B121" s="117" t="s">
        <v>125</v>
      </c>
      <c r="C121" s="122">
        <v>23200</v>
      </c>
      <c r="D121" s="122">
        <v>18626.939999999999</v>
      </c>
      <c r="E121" s="80">
        <f>+D121/C121</f>
        <v>0.80288534482758611</v>
      </c>
    </row>
    <row r="122" spans="2:5" ht="38.25" x14ac:dyDescent="0.25">
      <c r="B122" s="83" t="s">
        <v>126</v>
      </c>
      <c r="C122" s="95">
        <v>0</v>
      </c>
      <c r="D122" s="93">
        <v>18626.939999999999</v>
      </c>
      <c r="E122" s="67"/>
    </row>
    <row r="123" spans="2:5" ht="25.5" x14ac:dyDescent="0.25">
      <c r="B123" s="83" t="s">
        <v>128</v>
      </c>
      <c r="C123" s="95">
        <v>0</v>
      </c>
      <c r="D123" s="93">
        <v>18626.939999999999</v>
      </c>
      <c r="E123" s="67"/>
    </row>
    <row r="124" spans="2:5" ht="38.25" x14ac:dyDescent="0.25">
      <c r="B124" s="115" t="s">
        <v>145</v>
      </c>
      <c r="C124" s="95"/>
      <c r="D124" s="93"/>
      <c r="E124" s="67"/>
    </row>
    <row r="125" spans="2:5" x14ac:dyDescent="0.25">
      <c r="B125" s="117" t="s">
        <v>146</v>
      </c>
      <c r="C125" s="122">
        <v>20000</v>
      </c>
      <c r="D125" s="122">
        <v>15893.62</v>
      </c>
      <c r="E125" s="80">
        <f>+D125/C125</f>
        <v>0.79468100000000008</v>
      </c>
    </row>
    <row r="126" spans="2:5" x14ac:dyDescent="0.25">
      <c r="B126" s="117" t="s">
        <v>95</v>
      </c>
      <c r="C126" s="92">
        <v>0</v>
      </c>
      <c r="D126" s="92">
        <v>0</v>
      </c>
      <c r="E126" s="79">
        <v>0</v>
      </c>
    </row>
    <row r="127" spans="2:5" ht="25.5" x14ac:dyDescent="0.25">
      <c r="B127" s="83" t="s">
        <v>100</v>
      </c>
      <c r="C127" s="95">
        <v>0</v>
      </c>
      <c r="D127" s="95">
        <v>0</v>
      </c>
      <c r="E127" s="67">
        <v>0</v>
      </c>
    </row>
    <row r="128" spans="2:5" x14ac:dyDescent="0.25">
      <c r="B128" s="83" t="s">
        <v>102</v>
      </c>
      <c r="C128" s="95">
        <v>0</v>
      </c>
      <c r="D128" s="95">
        <v>0</v>
      </c>
      <c r="E128" s="67">
        <v>0</v>
      </c>
    </row>
    <row r="129" spans="2:5" ht="38.25" x14ac:dyDescent="0.25">
      <c r="B129" s="117" t="s">
        <v>125</v>
      </c>
      <c r="C129" s="122">
        <v>20000</v>
      </c>
      <c r="D129" s="122">
        <v>15893.62</v>
      </c>
      <c r="E129" s="80">
        <f>+D129/C129</f>
        <v>0.79468100000000008</v>
      </c>
    </row>
    <row r="130" spans="2:5" ht="38.25" x14ac:dyDescent="0.25">
      <c r="B130" s="83" t="s">
        <v>126</v>
      </c>
      <c r="C130" s="95">
        <v>0</v>
      </c>
      <c r="D130" s="93">
        <v>15893.62</v>
      </c>
      <c r="E130" s="79"/>
    </row>
    <row r="131" spans="2:5" ht="25.5" x14ac:dyDescent="0.25">
      <c r="B131" s="83" t="s">
        <v>128</v>
      </c>
      <c r="C131" s="95">
        <v>0</v>
      </c>
      <c r="D131" s="93">
        <v>15893.62</v>
      </c>
      <c r="E131" s="67"/>
    </row>
    <row r="132" spans="2:5" ht="51" x14ac:dyDescent="0.25">
      <c r="B132" s="131" t="s">
        <v>169</v>
      </c>
      <c r="C132" s="126">
        <v>181331</v>
      </c>
      <c r="D132" s="126">
        <v>181313.97</v>
      </c>
      <c r="E132" s="133">
        <f>+D132/C132</f>
        <v>0.99990608335033726</v>
      </c>
    </row>
    <row r="133" spans="2:5" ht="25.5" x14ac:dyDescent="0.25">
      <c r="B133" s="134" t="s">
        <v>142</v>
      </c>
      <c r="C133" s="93"/>
      <c r="D133" s="93"/>
      <c r="E133" s="135"/>
    </row>
    <row r="134" spans="2:5" x14ac:dyDescent="0.25">
      <c r="B134" s="117" t="s">
        <v>146</v>
      </c>
      <c r="C134" s="122">
        <v>159695</v>
      </c>
      <c r="D134" s="122">
        <v>159680.22</v>
      </c>
      <c r="E134" s="80">
        <f>+D134/C134</f>
        <v>0.99990744857384395</v>
      </c>
    </row>
    <row r="135" spans="2:5" x14ac:dyDescent="0.25">
      <c r="B135" s="117" t="s">
        <v>95</v>
      </c>
      <c r="C135" s="122">
        <v>159695</v>
      </c>
      <c r="D135" s="122">
        <v>159680.22</v>
      </c>
      <c r="E135" s="80">
        <f>+D135/C135</f>
        <v>0.99990744857384395</v>
      </c>
    </row>
    <row r="136" spans="2:5" x14ac:dyDescent="0.25">
      <c r="B136" s="83" t="s">
        <v>107</v>
      </c>
      <c r="C136" s="95">
        <v>0</v>
      </c>
      <c r="D136" s="93">
        <v>159680.22</v>
      </c>
      <c r="E136" s="68"/>
    </row>
    <row r="137" spans="2:5" ht="25.5" x14ac:dyDescent="0.25">
      <c r="B137" s="83" t="s">
        <v>109</v>
      </c>
      <c r="C137" s="95">
        <v>0</v>
      </c>
      <c r="D137" s="93">
        <v>159680.22</v>
      </c>
      <c r="E137" s="68"/>
    </row>
    <row r="138" spans="2:5" x14ac:dyDescent="0.25">
      <c r="B138" s="117" t="s">
        <v>146</v>
      </c>
      <c r="C138" s="122">
        <v>21636</v>
      </c>
      <c r="D138" s="122">
        <v>21633.75</v>
      </c>
      <c r="E138" s="80">
        <f>+D138/C138</f>
        <v>0.99989600665557399</v>
      </c>
    </row>
    <row r="139" spans="2:5" x14ac:dyDescent="0.25">
      <c r="B139" s="117" t="s">
        <v>95</v>
      </c>
      <c r="C139" s="122">
        <v>21636</v>
      </c>
      <c r="D139" s="122">
        <v>21633.75</v>
      </c>
      <c r="E139" s="80">
        <f>+D139/C139</f>
        <v>0.99989600665557399</v>
      </c>
    </row>
    <row r="140" spans="2:5" x14ac:dyDescent="0.25">
      <c r="B140" s="83" t="s">
        <v>107</v>
      </c>
      <c r="C140" s="95">
        <v>0</v>
      </c>
      <c r="D140" s="93">
        <v>21633.75</v>
      </c>
      <c r="E140" s="67"/>
    </row>
    <row r="141" spans="2:5" ht="25.5" x14ac:dyDescent="0.25">
      <c r="B141" s="83" t="s">
        <v>109</v>
      </c>
      <c r="C141" s="95">
        <v>0</v>
      </c>
      <c r="D141" s="93">
        <v>21633.75</v>
      </c>
      <c r="E141" s="67"/>
    </row>
    <row r="142" spans="2:5" ht="25.5" x14ac:dyDescent="0.25">
      <c r="B142" s="131" t="s">
        <v>170</v>
      </c>
      <c r="C142" s="126">
        <v>24545</v>
      </c>
      <c r="D142" s="126">
        <v>24413.78</v>
      </c>
      <c r="E142" s="127">
        <f>+D142/C142</f>
        <v>0.99465390099816664</v>
      </c>
    </row>
    <row r="143" spans="2:5" ht="25.5" x14ac:dyDescent="0.25">
      <c r="B143" s="136" t="s">
        <v>142</v>
      </c>
      <c r="C143" s="93"/>
      <c r="D143" s="93"/>
      <c r="E143" s="68"/>
    </row>
    <row r="144" spans="2:5" x14ac:dyDescent="0.25">
      <c r="B144" s="117" t="s">
        <v>146</v>
      </c>
      <c r="C144" s="122">
        <v>24545</v>
      </c>
      <c r="D144" s="122">
        <v>24413.78</v>
      </c>
      <c r="E144" s="80">
        <f>+D144/C144</f>
        <v>0.99465390099816664</v>
      </c>
    </row>
    <row r="145" spans="2:5" x14ac:dyDescent="0.25">
      <c r="B145" s="117" t="s">
        <v>87</v>
      </c>
      <c r="C145" s="122">
        <v>22900</v>
      </c>
      <c r="D145" s="122">
        <v>22771.3</v>
      </c>
      <c r="E145" s="80">
        <f>+D145/C145</f>
        <v>0.99437991266375547</v>
      </c>
    </row>
    <row r="146" spans="2:5" x14ac:dyDescent="0.25">
      <c r="B146" s="83" t="s">
        <v>88</v>
      </c>
      <c r="C146" s="95">
        <v>0</v>
      </c>
      <c r="D146" s="93">
        <v>18945.32</v>
      </c>
      <c r="E146" s="67"/>
    </row>
    <row r="147" spans="2:5" x14ac:dyDescent="0.25">
      <c r="B147" s="83" t="s">
        <v>89</v>
      </c>
      <c r="C147" s="95">
        <v>0</v>
      </c>
      <c r="D147" s="93">
        <v>18945.32</v>
      </c>
      <c r="E147" s="67"/>
    </row>
    <row r="148" spans="2:5" ht="25.5" x14ac:dyDescent="0.25">
      <c r="B148" s="83" t="s">
        <v>90</v>
      </c>
      <c r="C148" s="95">
        <v>0</v>
      </c>
      <c r="D148" s="95">
        <v>700</v>
      </c>
      <c r="E148" s="67"/>
    </row>
    <row r="149" spans="2:5" ht="25.5" x14ac:dyDescent="0.25">
      <c r="B149" s="83" t="s">
        <v>91</v>
      </c>
      <c r="C149" s="95">
        <v>0</v>
      </c>
      <c r="D149" s="95">
        <v>700</v>
      </c>
      <c r="E149" s="67"/>
    </row>
    <row r="150" spans="2:5" x14ac:dyDescent="0.25">
      <c r="B150" s="83" t="s">
        <v>92</v>
      </c>
      <c r="C150" s="95">
        <v>0</v>
      </c>
      <c r="D150" s="93">
        <v>3125.98</v>
      </c>
      <c r="E150" s="67"/>
    </row>
    <row r="151" spans="2:5" ht="25.5" x14ac:dyDescent="0.25">
      <c r="B151" s="83" t="s">
        <v>93</v>
      </c>
      <c r="C151" s="95">
        <v>0</v>
      </c>
      <c r="D151" s="93">
        <v>3125.98</v>
      </c>
      <c r="E151" s="67"/>
    </row>
    <row r="152" spans="2:5" x14ac:dyDescent="0.25">
      <c r="B152" s="117" t="s">
        <v>95</v>
      </c>
      <c r="C152" s="122">
        <v>1645</v>
      </c>
      <c r="D152" s="122">
        <v>1642.48</v>
      </c>
      <c r="E152" s="80">
        <f>+D152/C152</f>
        <v>0.99846808510638296</v>
      </c>
    </row>
    <row r="153" spans="2:5" ht="25.5" x14ac:dyDescent="0.25">
      <c r="B153" s="83" t="s">
        <v>96</v>
      </c>
      <c r="C153" s="95">
        <v>0</v>
      </c>
      <c r="D153" s="93">
        <v>1642.48</v>
      </c>
      <c r="E153" s="67"/>
    </row>
    <row r="154" spans="2:5" x14ac:dyDescent="0.25">
      <c r="B154" s="83" t="s">
        <v>97</v>
      </c>
      <c r="C154" s="95">
        <v>0</v>
      </c>
      <c r="D154" s="95">
        <v>0</v>
      </c>
      <c r="E154" s="67"/>
    </row>
    <row r="155" spans="2:5" ht="25.5" x14ac:dyDescent="0.25">
      <c r="B155" s="83" t="s">
        <v>98</v>
      </c>
      <c r="C155" s="95">
        <v>0</v>
      </c>
      <c r="D155" s="93">
        <v>1642.48</v>
      </c>
      <c r="E155" s="67"/>
    </row>
    <row r="156" spans="2:5" x14ac:dyDescent="0.25">
      <c r="B156" s="131" t="s">
        <v>171</v>
      </c>
      <c r="C156" s="126">
        <v>35950</v>
      </c>
      <c r="D156" s="126">
        <v>35513.85</v>
      </c>
      <c r="E156" s="127">
        <f>+D156/C156</f>
        <v>0.98786787204450621</v>
      </c>
    </row>
    <row r="157" spans="2:5" ht="25.5" x14ac:dyDescent="0.25">
      <c r="B157" s="136" t="s">
        <v>142</v>
      </c>
      <c r="C157" s="93"/>
      <c r="D157" s="93"/>
      <c r="E157" s="67"/>
    </row>
    <row r="158" spans="2:5" x14ac:dyDescent="0.25">
      <c r="B158" s="117" t="s">
        <v>146</v>
      </c>
      <c r="C158" s="122">
        <v>10620</v>
      </c>
      <c r="D158" s="122">
        <v>10183.9</v>
      </c>
      <c r="E158" s="80">
        <f>+D158/C158</f>
        <v>0.9589359698681732</v>
      </c>
    </row>
    <row r="159" spans="2:5" x14ac:dyDescent="0.25">
      <c r="B159" s="117" t="s">
        <v>87</v>
      </c>
      <c r="C159" s="122">
        <v>10200</v>
      </c>
      <c r="D159" s="122">
        <v>9764.14</v>
      </c>
      <c r="E159" s="80">
        <f>+D159/C159</f>
        <v>0.95726862745098029</v>
      </c>
    </row>
    <row r="160" spans="2:5" x14ac:dyDescent="0.25">
      <c r="B160" s="83" t="s">
        <v>88</v>
      </c>
      <c r="C160" s="95">
        <v>0</v>
      </c>
      <c r="D160" s="93">
        <v>8164.9</v>
      </c>
      <c r="E160" s="68"/>
    </row>
    <row r="161" spans="2:5" x14ac:dyDescent="0.25">
      <c r="B161" s="83" t="s">
        <v>89</v>
      </c>
      <c r="C161" s="95">
        <v>0</v>
      </c>
      <c r="D161" s="93">
        <v>8164.9</v>
      </c>
      <c r="E161" s="68"/>
    </row>
    <row r="162" spans="2:5" ht="25.5" x14ac:dyDescent="0.25">
      <c r="B162" s="83" t="s">
        <v>90</v>
      </c>
      <c r="C162" s="95">
        <v>0</v>
      </c>
      <c r="D162" s="95">
        <v>700</v>
      </c>
      <c r="E162" s="68"/>
    </row>
    <row r="163" spans="2:5" ht="25.5" x14ac:dyDescent="0.25">
      <c r="B163" s="83" t="s">
        <v>91</v>
      </c>
      <c r="C163" s="95">
        <v>0</v>
      </c>
      <c r="D163" s="95">
        <v>700</v>
      </c>
      <c r="E163" s="68"/>
    </row>
    <row r="164" spans="2:5" x14ac:dyDescent="0.25">
      <c r="B164" s="83" t="s">
        <v>92</v>
      </c>
      <c r="C164" s="95">
        <v>0</v>
      </c>
      <c r="D164" s="95">
        <v>899.24</v>
      </c>
      <c r="E164" s="68"/>
    </row>
    <row r="165" spans="2:5" ht="25.5" x14ac:dyDescent="0.25">
      <c r="B165" s="83" t="s">
        <v>93</v>
      </c>
      <c r="C165" s="95">
        <v>0</v>
      </c>
      <c r="D165" s="95">
        <v>899.24</v>
      </c>
      <c r="E165" s="68"/>
    </row>
    <row r="166" spans="2:5" x14ac:dyDescent="0.25">
      <c r="B166" s="117" t="s">
        <v>95</v>
      </c>
      <c r="C166" s="92">
        <v>420</v>
      </c>
      <c r="D166" s="92">
        <v>419.76</v>
      </c>
      <c r="E166" s="80">
        <f>+D166/C166</f>
        <v>0.99942857142857144</v>
      </c>
    </row>
    <row r="167" spans="2:5" ht="25.5" x14ac:dyDescent="0.25">
      <c r="B167" s="83" t="s">
        <v>96</v>
      </c>
      <c r="C167" s="95">
        <v>0</v>
      </c>
      <c r="D167" s="95">
        <v>419.76</v>
      </c>
      <c r="E167" s="67"/>
    </row>
    <row r="168" spans="2:5" ht="25.5" x14ac:dyDescent="0.25">
      <c r="B168" s="83" t="s">
        <v>98</v>
      </c>
      <c r="C168" s="95">
        <v>0</v>
      </c>
      <c r="D168" s="95">
        <v>419.76</v>
      </c>
      <c r="E168" s="67"/>
    </row>
    <row r="169" spans="2:5" x14ac:dyDescent="0.25">
      <c r="B169" s="136" t="s">
        <v>151</v>
      </c>
      <c r="C169" s="95"/>
      <c r="D169" s="95"/>
      <c r="E169" s="68"/>
    </row>
    <row r="170" spans="2:5" x14ac:dyDescent="0.25">
      <c r="B170" s="117" t="s">
        <v>146</v>
      </c>
      <c r="C170" s="122">
        <v>25330</v>
      </c>
      <c r="D170" s="122">
        <v>25329.95</v>
      </c>
      <c r="E170" s="80">
        <f>+D170/C170</f>
        <v>0.99999802605606003</v>
      </c>
    </row>
    <row r="171" spans="2:5" x14ac:dyDescent="0.25">
      <c r="B171" s="117" t="s">
        <v>87</v>
      </c>
      <c r="C171" s="122">
        <v>24250</v>
      </c>
      <c r="D171" s="122">
        <v>24250</v>
      </c>
      <c r="E171" s="80">
        <f>+D171/C171</f>
        <v>1</v>
      </c>
    </row>
    <row r="172" spans="2:5" x14ac:dyDescent="0.25">
      <c r="B172" s="117" t="s">
        <v>88</v>
      </c>
      <c r="C172" s="92">
        <v>0</v>
      </c>
      <c r="D172" s="122">
        <v>18800</v>
      </c>
      <c r="E172" s="80"/>
    </row>
    <row r="173" spans="2:5" x14ac:dyDescent="0.25">
      <c r="B173" s="83" t="s">
        <v>89</v>
      </c>
      <c r="C173" s="95">
        <v>0</v>
      </c>
      <c r="D173" s="93">
        <v>18800</v>
      </c>
      <c r="E173" s="68"/>
    </row>
    <row r="174" spans="2:5" ht="25.5" x14ac:dyDescent="0.25">
      <c r="B174" s="117" t="s">
        <v>90</v>
      </c>
      <c r="C174" s="92">
        <v>0</v>
      </c>
      <c r="D174" s="122">
        <v>1900</v>
      </c>
      <c r="E174" s="80"/>
    </row>
    <row r="175" spans="2:5" ht="25.5" x14ac:dyDescent="0.25">
      <c r="B175" s="83" t="s">
        <v>91</v>
      </c>
      <c r="C175" s="95">
        <v>0</v>
      </c>
      <c r="D175" s="93">
        <v>1900</v>
      </c>
      <c r="E175" s="68"/>
    </row>
    <row r="176" spans="2:5" x14ac:dyDescent="0.25">
      <c r="B176" s="117" t="s">
        <v>92</v>
      </c>
      <c r="C176" s="92">
        <v>0</v>
      </c>
      <c r="D176" s="122">
        <v>3550</v>
      </c>
      <c r="E176" s="80"/>
    </row>
    <row r="177" spans="2:5" ht="25.5" x14ac:dyDescent="0.25">
      <c r="B177" s="83" t="s">
        <v>93</v>
      </c>
      <c r="C177" s="95">
        <v>0</v>
      </c>
      <c r="D177" s="93">
        <v>3550</v>
      </c>
      <c r="E177" s="68"/>
    </row>
    <row r="178" spans="2:5" x14ac:dyDescent="0.25">
      <c r="B178" s="117" t="s">
        <v>95</v>
      </c>
      <c r="C178" s="122">
        <v>1080</v>
      </c>
      <c r="D178" s="122">
        <v>1079.95</v>
      </c>
      <c r="E178" s="80">
        <f>+D178/C178</f>
        <v>0.99995370370370373</v>
      </c>
    </row>
    <row r="179" spans="2:5" ht="25.5" x14ac:dyDescent="0.25">
      <c r="B179" s="117" t="s">
        <v>96</v>
      </c>
      <c r="C179" s="92">
        <v>0</v>
      </c>
      <c r="D179" s="122">
        <v>1079.95</v>
      </c>
      <c r="E179" s="80"/>
    </row>
    <row r="180" spans="2:5" x14ac:dyDescent="0.25">
      <c r="B180" s="83" t="s">
        <v>97</v>
      </c>
      <c r="C180" s="95">
        <v>0</v>
      </c>
      <c r="D180" s="95">
        <v>79.650000000000006</v>
      </c>
      <c r="E180" s="68"/>
    </row>
    <row r="181" spans="2:5" ht="25.5" x14ac:dyDescent="0.25">
      <c r="B181" s="83" t="s">
        <v>98</v>
      </c>
      <c r="C181" s="95">
        <v>0</v>
      </c>
      <c r="D181" s="93">
        <v>1000.3</v>
      </c>
      <c r="E181" s="68"/>
    </row>
    <row r="182" spans="2:5" ht="25.5" x14ac:dyDescent="0.25">
      <c r="B182" s="131" t="s">
        <v>172</v>
      </c>
      <c r="C182" s="126">
        <v>17000</v>
      </c>
      <c r="D182" s="126">
        <v>16950.71</v>
      </c>
      <c r="E182" s="127">
        <f>+D182/C182</f>
        <v>0.99710058823529402</v>
      </c>
    </row>
    <row r="183" spans="2:5" ht="38.25" x14ac:dyDescent="0.25">
      <c r="B183" s="137" t="s">
        <v>145</v>
      </c>
      <c r="C183" s="93">
        <f>+C184</f>
        <v>17000</v>
      </c>
      <c r="D183" s="93">
        <f>+D184</f>
        <v>16950.71</v>
      </c>
      <c r="E183" s="68">
        <f>+D183/C183</f>
        <v>0.99710058823529402</v>
      </c>
    </row>
    <row r="184" spans="2:5" ht="25.5" x14ac:dyDescent="0.25">
      <c r="B184" s="117" t="s">
        <v>132</v>
      </c>
      <c r="C184" s="122">
        <v>17000</v>
      </c>
      <c r="D184" s="122">
        <v>16950.71</v>
      </c>
      <c r="E184" s="80">
        <f>+D184/C184</f>
        <v>0.99710058823529402</v>
      </c>
    </row>
    <row r="185" spans="2:5" ht="38.25" x14ac:dyDescent="0.25">
      <c r="B185" s="117" t="s">
        <v>133</v>
      </c>
      <c r="C185" s="122">
        <v>17000</v>
      </c>
      <c r="D185" s="122">
        <v>16950.71</v>
      </c>
      <c r="E185" s="138">
        <f>+E184</f>
        <v>0.99710058823529402</v>
      </c>
    </row>
    <row r="186" spans="2:5" ht="25.5" x14ac:dyDescent="0.25">
      <c r="B186" s="83" t="s">
        <v>136</v>
      </c>
      <c r="C186" s="95">
        <v>0</v>
      </c>
      <c r="D186" s="93">
        <v>16950.71</v>
      </c>
      <c r="E186" s="67">
        <v>0</v>
      </c>
    </row>
    <row r="187" spans="2:5" x14ac:dyDescent="0.25">
      <c r="B187" s="83" t="s">
        <v>137</v>
      </c>
      <c r="C187" s="95">
        <v>0</v>
      </c>
      <c r="D187" s="93">
        <v>16950.71</v>
      </c>
      <c r="E187" s="67">
        <v>0</v>
      </c>
    </row>
    <row r="188" spans="2:5" ht="25.5" x14ac:dyDescent="0.25">
      <c r="B188" s="131" t="s">
        <v>173</v>
      </c>
      <c r="C188" s="126">
        <f>+C189+C194</f>
        <v>1727</v>
      </c>
      <c r="D188" s="126">
        <f>+D189+D194</f>
        <v>1687.3999999999999</v>
      </c>
      <c r="E188" s="127">
        <f>+D188/C188</f>
        <v>0.97707006369426741</v>
      </c>
    </row>
    <row r="189" spans="2:5" ht="25.5" x14ac:dyDescent="0.25">
      <c r="B189" s="136" t="s">
        <v>174</v>
      </c>
      <c r="C189" s="93">
        <f>+C190</f>
        <v>100</v>
      </c>
      <c r="D189" s="93">
        <f>+D190</f>
        <v>80.36</v>
      </c>
      <c r="E189" s="67">
        <f>+E190</f>
        <v>0.80359999999999998</v>
      </c>
    </row>
    <row r="190" spans="2:5" x14ac:dyDescent="0.25">
      <c r="B190" s="117" t="s">
        <v>146</v>
      </c>
      <c r="C190" s="92">
        <v>100</v>
      </c>
      <c r="D190" s="92">
        <v>80.36</v>
      </c>
      <c r="E190" s="79">
        <f>+D190/C190</f>
        <v>0.80359999999999998</v>
      </c>
    </row>
    <row r="191" spans="2:5" x14ac:dyDescent="0.25">
      <c r="B191" s="117" t="s">
        <v>95</v>
      </c>
      <c r="C191" s="92">
        <v>100</v>
      </c>
      <c r="D191" s="92">
        <v>80.36</v>
      </c>
      <c r="E191" s="79">
        <f>+D191/C191</f>
        <v>0.80359999999999998</v>
      </c>
    </row>
    <row r="192" spans="2:5" ht="25.5" x14ac:dyDescent="0.25">
      <c r="B192" s="83" t="s">
        <v>100</v>
      </c>
      <c r="C192" s="95">
        <v>0</v>
      </c>
      <c r="D192" s="95">
        <v>80.36</v>
      </c>
      <c r="E192" s="67">
        <v>0</v>
      </c>
    </row>
    <row r="193" spans="2:5" x14ac:dyDescent="0.25">
      <c r="B193" s="83" t="s">
        <v>102</v>
      </c>
      <c r="C193" s="95">
        <v>0</v>
      </c>
      <c r="D193" s="95">
        <v>80.36</v>
      </c>
      <c r="E193" s="67">
        <v>0</v>
      </c>
    </row>
    <row r="194" spans="2:5" x14ac:dyDescent="0.25">
      <c r="B194" s="136" t="s">
        <v>151</v>
      </c>
      <c r="C194" s="93">
        <f>+C195</f>
        <v>1627</v>
      </c>
      <c r="D194" s="93">
        <f>+D195</f>
        <v>1607.04</v>
      </c>
      <c r="E194" s="67">
        <f>+E195</f>
        <v>94.59</v>
      </c>
    </row>
    <row r="195" spans="2:5" x14ac:dyDescent="0.25">
      <c r="B195" s="117" t="s">
        <v>146</v>
      </c>
      <c r="C195" s="122">
        <v>1627</v>
      </c>
      <c r="D195" s="122">
        <v>1607.04</v>
      </c>
      <c r="E195" s="79">
        <v>94.59</v>
      </c>
    </row>
    <row r="196" spans="2:5" x14ac:dyDescent="0.25">
      <c r="B196" s="117" t="s">
        <v>95</v>
      </c>
      <c r="C196" s="122">
        <v>1627</v>
      </c>
      <c r="D196" s="122">
        <v>1607.04</v>
      </c>
      <c r="E196" s="79">
        <v>94.59</v>
      </c>
    </row>
    <row r="197" spans="2:5" ht="25.5" x14ac:dyDescent="0.25">
      <c r="B197" s="83" t="s">
        <v>100</v>
      </c>
      <c r="C197" s="95">
        <v>0</v>
      </c>
      <c r="D197" s="93">
        <v>1607.04</v>
      </c>
      <c r="E197" s="67">
        <v>94.59</v>
      </c>
    </row>
    <row r="198" spans="2:5" x14ac:dyDescent="0.25">
      <c r="B198" s="83" t="s">
        <v>102</v>
      </c>
      <c r="C198" s="95">
        <v>0</v>
      </c>
      <c r="D198" s="93">
        <v>1607.04</v>
      </c>
      <c r="E198" s="67">
        <v>94.59</v>
      </c>
    </row>
    <row r="199" spans="2:5" ht="38.25" x14ac:dyDescent="0.25">
      <c r="B199" s="131" t="s">
        <v>175</v>
      </c>
      <c r="C199" s="122">
        <v>68321</v>
      </c>
      <c r="D199" s="122">
        <v>65874.64</v>
      </c>
      <c r="E199" s="148">
        <f>+D199/C199</f>
        <v>0.96419314705581005</v>
      </c>
    </row>
    <row r="200" spans="2:5" ht="38.25" x14ac:dyDescent="0.25">
      <c r="B200" s="115" t="s">
        <v>145</v>
      </c>
      <c r="C200" s="93">
        <f>+C201</f>
        <v>68321</v>
      </c>
      <c r="D200" s="93">
        <f>+D201</f>
        <v>65874.64</v>
      </c>
      <c r="E200" s="135">
        <f>+D200/C200</f>
        <v>0.96419314705581005</v>
      </c>
    </row>
    <row r="201" spans="2:5" x14ac:dyDescent="0.25">
      <c r="B201" s="117" t="s">
        <v>146</v>
      </c>
      <c r="C201" s="122">
        <v>68321</v>
      </c>
      <c r="D201" s="122">
        <v>65874.64</v>
      </c>
      <c r="E201" s="80">
        <f>+D201/C201</f>
        <v>0.96419314705581005</v>
      </c>
    </row>
    <row r="202" spans="2:5" x14ac:dyDescent="0.25">
      <c r="B202" s="117" t="s">
        <v>95</v>
      </c>
      <c r="C202" s="92">
        <v>0</v>
      </c>
      <c r="D202" s="92">
        <v>0</v>
      </c>
      <c r="E202" s="79">
        <v>0</v>
      </c>
    </row>
    <row r="203" spans="2:5" ht="25.5" x14ac:dyDescent="0.25">
      <c r="B203" s="83" t="s">
        <v>100</v>
      </c>
      <c r="C203" s="95">
        <v>0</v>
      </c>
      <c r="D203" s="95">
        <v>0</v>
      </c>
      <c r="E203" s="67">
        <v>0</v>
      </c>
    </row>
    <row r="204" spans="2:5" x14ac:dyDescent="0.25">
      <c r="B204" s="83" t="s">
        <v>102</v>
      </c>
      <c r="C204" s="95">
        <v>0</v>
      </c>
      <c r="D204" s="95">
        <v>0</v>
      </c>
      <c r="E204" s="67">
        <v>0</v>
      </c>
    </row>
    <row r="205" spans="2:5" ht="38.25" x14ac:dyDescent="0.25">
      <c r="B205" s="117" t="s">
        <v>125</v>
      </c>
      <c r="C205" s="122">
        <v>68321</v>
      </c>
      <c r="D205" s="122">
        <v>65874.64</v>
      </c>
      <c r="E205" s="80">
        <f>+D205/C205</f>
        <v>0.96419314705581005</v>
      </c>
    </row>
    <row r="206" spans="2:5" ht="38.25" x14ac:dyDescent="0.25">
      <c r="B206" s="83" t="s">
        <v>126</v>
      </c>
      <c r="C206" s="95">
        <v>0</v>
      </c>
      <c r="D206" s="93">
        <v>65874.64</v>
      </c>
      <c r="E206" s="67">
        <v>0</v>
      </c>
    </row>
    <row r="207" spans="2:5" ht="25.5" x14ac:dyDescent="0.25">
      <c r="B207" s="83" t="s">
        <v>128</v>
      </c>
      <c r="C207" s="95">
        <v>0</v>
      </c>
      <c r="D207" s="93">
        <v>65874.64</v>
      </c>
      <c r="E207" s="67">
        <v>0</v>
      </c>
    </row>
    <row r="208" spans="2:5" ht="38.25" x14ac:dyDescent="0.25">
      <c r="B208" s="139" t="s">
        <v>176</v>
      </c>
      <c r="C208" s="140">
        <v>5970</v>
      </c>
      <c r="D208" s="140">
        <v>5970</v>
      </c>
      <c r="E208" s="141">
        <f>+D208/C208</f>
        <v>1</v>
      </c>
    </row>
    <row r="209" spans="2:5" x14ac:dyDescent="0.25">
      <c r="B209" s="99" t="s">
        <v>177</v>
      </c>
      <c r="C209" s="142">
        <v>5970</v>
      </c>
      <c r="D209" s="142">
        <v>5970</v>
      </c>
      <c r="E209" s="121">
        <f>+D209/C209</f>
        <v>1</v>
      </c>
    </row>
    <row r="210" spans="2:5" ht="25.5" x14ac:dyDescent="0.25">
      <c r="B210" s="136" t="s">
        <v>149</v>
      </c>
      <c r="C210" s="143"/>
      <c r="D210" s="143"/>
      <c r="E210" s="144"/>
    </row>
    <row r="211" spans="2:5" ht="25.5" x14ac:dyDescent="0.25">
      <c r="B211" s="117" t="s">
        <v>132</v>
      </c>
      <c r="C211" s="122">
        <v>5970</v>
      </c>
      <c r="D211" s="122">
        <v>5970</v>
      </c>
      <c r="E211" s="145">
        <f>+D211/C211</f>
        <v>1</v>
      </c>
    </row>
    <row r="212" spans="2:5" ht="38.25" x14ac:dyDescent="0.25">
      <c r="B212" s="117" t="s">
        <v>133</v>
      </c>
      <c r="C212" s="122">
        <v>5970</v>
      </c>
      <c r="D212" s="122">
        <v>5970</v>
      </c>
      <c r="E212" s="145">
        <f>+D212/C212</f>
        <v>1</v>
      </c>
    </row>
    <row r="213" spans="2:5" x14ac:dyDescent="0.25">
      <c r="B213" s="117" t="s">
        <v>134</v>
      </c>
      <c r="C213" s="92">
        <v>0</v>
      </c>
      <c r="D213" s="122">
        <v>5970</v>
      </c>
      <c r="E213" s="79">
        <v>0</v>
      </c>
    </row>
    <row r="214" spans="2:5" ht="25.5" x14ac:dyDescent="0.25">
      <c r="B214" s="83" t="s">
        <v>135</v>
      </c>
      <c r="C214" s="95">
        <v>0</v>
      </c>
      <c r="D214" s="93">
        <v>5970</v>
      </c>
      <c r="E214" s="67">
        <v>0</v>
      </c>
    </row>
    <row r="215" spans="2:5" ht="25.5" x14ac:dyDescent="0.25">
      <c r="B215" s="83" t="s">
        <v>136</v>
      </c>
      <c r="C215" s="95">
        <v>0</v>
      </c>
      <c r="D215" s="95">
        <v>0</v>
      </c>
      <c r="E215" s="67">
        <v>0</v>
      </c>
    </row>
    <row r="216" spans="2:5" x14ac:dyDescent="0.25">
      <c r="B216" s="83" t="s">
        <v>137</v>
      </c>
      <c r="C216" s="95">
        <v>0</v>
      </c>
      <c r="D216" s="95">
        <v>0</v>
      </c>
      <c r="E216" s="67">
        <v>0</v>
      </c>
    </row>
  </sheetData>
  <mergeCells count="9">
    <mergeCell ref="C11:D11"/>
    <mergeCell ref="E9:E11"/>
    <mergeCell ref="B2:E2"/>
    <mergeCell ref="B4:E4"/>
    <mergeCell ref="C9:D9"/>
    <mergeCell ref="C10:D10"/>
    <mergeCell ref="B6:B7"/>
    <mergeCell ref="C6:E7"/>
    <mergeCell ref="C8:E8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SAŽETAK</vt:lpstr>
      <vt:lpstr>Račun prihoda i rashoda 24.</vt:lpstr>
      <vt:lpstr> Račun prihoda i rashoda</vt:lpstr>
      <vt:lpstr>Rashodi prema izvorima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Posebni dio 2024.</vt:lpstr>
      <vt:lpstr>List4</vt:lpstr>
      <vt:lpstr>Posebni dio 24.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 za Starije Ragusa</cp:lastModifiedBy>
  <cp:lastPrinted>2025-03-27T14:48:13Z</cp:lastPrinted>
  <dcterms:created xsi:type="dcterms:W3CDTF">2022-08-12T12:51:27Z</dcterms:created>
  <dcterms:modified xsi:type="dcterms:W3CDTF">2025-03-28T10:49:47Z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