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C2151380-B3BA-45B7-8C9B-40029EC1382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AŽETAK" sheetId="1" r:id="rId1"/>
    <sheet name="Račun prihoda i rashoda " sheetId="17" r:id="rId2"/>
    <sheet name=" Račun prihoda i rashoda" sheetId="3" state="hidden" r:id="rId3"/>
    <sheet name="Rashodi prema izvorima" sheetId="18" r:id="rId4"/>
    <sheet name="Rashodi prema izvorima finan" sheetId="5" state="hidden" r:id="rId5"/>
    <sheet name="Rashodi prema funkcijskoj k " sheetId="8" r:id="rId6"/>
    <sheet name="Račun financiranja" sheetId="6" state="hidden" r:id="rId7"/>
    <sheet name="Račun fin prema izvorima f" sheetId="10" state="hidden" r:id="rId8"/>
    <sheet name="POSEBNI DIO" sheetId="7" state="hidden" r:id="rId9"/>
    <sheet name="Posebni dio 2024." sheetId="13" state="hidden" r:id="rId10"/>
    <sheet name="List4" sheetId="14" state="hidden" r:id="rId11"/>
    <sheet name="Posebni dio 25." sheetId="19" r:id="rId12"/>
  </sheets>
  <definedNames>
    <definedName name="_xlnm._FilterDatabase" localSheetId="10" hidden="1">List4!$A$1:$A$25</definedName>
    <definedName name="_xlnm.Print_Area" localSheetId="2">' Račun prihoda i rashoda'!$B$1:$I$7</definedName>
    <definedName name="_xlnm.Print_Area" localSheetId="0">SAŽETAK!$B$2:$L$18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K11" i="1"/>
  <c r="L13" i="1"/>
  <c r="L14" i="1"/>
  <c r="L15" i="1"/>
  <c r="L16" i="1"/>
  <c r="K13" i="1"/>
  <c r="K14" i="1"/>
  <c r="K16" i="1"/>
  <c r="E9" i="18"/>
  <c r="F78" i="17"/>
  <c r="F14" i="17"/>
  <c r="F15" i="17"/>
  <c r="F16" i="17"/>
  <c r="F17" i="17"/>
  <c r="F19" i="17"/>
  <c r="F20" i="17"/>
  <c r="F21" i="17"/>
  <c r="F22" i="17"/>
  <c r="F23" i="17"/>
  <c r="F24" i="17"/>
  <c r="F26" i="17"/>
  <c r="F27" i="17"/>
  <c r="F28" i="17"/>
  <c r="F29" i="17"/>
  <c r="F31" i="17"/>
  <c r="F32" i="17"/>
  <c r="F34" i="17"/>
  <c r="F36" i="17"/>
  <c r="F37" i="17"/>
  <c r="F38" i="17"/>
  <c r="F39" i="17"/>
  <c r="F40" i="17"/>
  <c r="F41" i="17"/>
  <c r="F44" i="17"/>
  <c r="F46" i="17"/>
  <c r="F47" i="17"/>
  <c r="F48" i="17"/>
  <c r="F49" i="17"/>
  <c r="F50" i="17"/>
  <c r="F56" i="17"/>
  <c r="F57" i="17"/>
  <c r="F58" i="17"/>
  <c r="F59" i="17"/>
  <c r="F62" i="17"/>
  <c r="F63" i="17"/>
  <c r="F66" i="17"/>
  <c r="F69" i="17"/>
  <c r="F70" i="17"/>
  <c r="F71" i="17"/>
  <c r="F72" i="17"/>
  <c r="F73" i="17"/>
  <c r="F77" i="17"/>
  <c r="F13" i="17"/>
  <c r="F7" i="18"/>
  <c r="E10" i="18"/>
  <c r="E11" i="18"/>
  <c r="D11" i="18"/>
  <c r="C11" i="18" l="1"/>
  <c r="B11" i="18"/>
  <c r="F8" i="17"/>
  <c r="F7" i="17"/>
  <c r="E7" i="17"/>
  <c r="F6" i="18"/>
  <c r="F9" i="17"/>
  <c r="F10" i="17"/>
  <c r="E7" i="18"/>
  <c r="E6" i="18"/>
  <c r="C8" i="18"/>
  <c r="B8" i="18"/>
  <c r="D8" i="18"/>
  <c r="E8" i="18" s="1"/>
  <c r="E8" i="17"/>
  <c r="E9" i="17"/>
  <c r="E10" i="17"/>
  <c r="E13" i="17"/>
  <c r="D12" i="17"/>
  <c r="E12" i="17" s="1"/>
  <c r="H8" i="8"/>
  <c r="H9" i="8"/>
  <c r="H7" i="8"/>
  <c r="H6" i="8"/>
  <c r="G7" i="8"/>
  <c r="G8" i="8"/>
  <c r="G9" i="8"/>
  <c r="G6" i="8"/>
  <c r="F12" i="17" l="1"/>
  <c r="F8" i="18"/>
  <c r="C21" i="14"/>
  <c r="B21" i="14"/>
  <c r="C19" i="14"/>
  <c r="B19" i="14"/>
  <c r="J16" i="1" l="1"/>
  <c r="J13" i="1"/>
  <c r="H16" i="1"/>
  <c r="H13" i="1"/>
  <c r="G16" i="1"/>
  <c r="G13" i="1"/>
  <c r="H17" i="1" l="1"/>
  <c r="G17" i="1"/>
  <c r="J17" i="1"/>
  <c r="D92" i="3" l="1"/>
  <c r="H74" i="3"/>
  <c r="E199" i="7"/>
  <c r="E158" i="7"/>
  <c r="E135" i="7"/>
  <c r="E121" i="7"/>
  <c r="E117" i="7"/>
  <c r="E212" i="7" l="1"/>
  <c r="E211" i="7"/>
  <c r="E209" i="7"/>
  <c r="E208" i="7"/>
  <c r="E205" i="7"/>
  <c r="E201" i="7"/>
  <c r="D200" i="7"/>
  <c r="E200" i="7" s="1"/>
  <c r="C200" i="7"/>
  <c r="E194" i="7"/>
  <c r="D194" i="7"/>
  <c r="C194" i="7"/>
  <c r="C188" i="7" s="1"/>
  <c r="E191" i="7"/>
  <c r="E190" i="7"/>
  <c r="E189" i="7" s="1"/>
  <c r="D189" i="7"/>
  <c r="C189" i="7"/>
  <c r="E184" i="7"/>
  <c r="E185" i="7" s="1"/>
  <c r="D183" i="7"/>
  <c r="E183" i="7" s="1"/>
  <c r="C183" i="7"/>
  <c r="E182" i="7"/>
  <c r="E178" i="7"/>
  <c r="E171" i="7"/>
  <c r="E170" i="7"/>
  <c r="E166" i="7"/>
  <c r="E159" i="7"/>
  <c r="E156" i="7"/>
  <c r="E152" i="7"/>
  <c r="E145" i="7"/>
  <c r="E144" i="7"/>
  <c r="E142" i="7"/>
  <c r="E139" i="7"/>
  <c r="E138" i="7"/>
  <c r="E134" i="7"/>
  <c r="E132" i="7"/>
  <c r="E129" i="7"/>
  <c r="E125" i="7"/>
  <c r="E110" i="7"/>
  <c r="E109" i="7"/>
  <c r="D108" i="7"/>
  <c r="C108" i="7"/>
  <c r="E107" i="7"/>
  <c r="E92" i="7"/>
  <c r="E85" i="7"/>
  <c r="E68" i="7"/>
  <c r="E62" i="7"/>
  <c r="E61" i="7"/>
  <c r="E59" i="7"/>
  <c r="E58" i="7"/>
  <c r="E53" i="7"/>
  <c r="E46" i="7"/>
  <c r="E45" i="7"/>
  <c r="D44" i="7"/>
  <c r="E44" i="7" s="1"/>
  <c r="C44" i="7"/>
  <c r="E43" i="7"/>
  <c r="E40" i="7"/>
  <c r="E17" i="7"/>
  <c r="E16" i="7"/>
  <c r="E15" i="7"/>
  <c r="D15" i="7"/>
  <c r="C15" i="7"/>
  <c r="E14" i="7"/>
  <c r="E13" i="7"/>
  <c r="E108" i="7" l="1"/>
  <c r="D188" i="7"/>
  <c r="E188" i="7" s="1"/>
  <c r="F18" i="5"/>
  <c r="H18" i="5" s="1"/>
  <c r="D18" i="5"/>
  <c r="C18" i="5"/>
  <c r="H16" i="5"/>
  <c r="G16" i="5"/>
  <c r="H15" i="5"/>
  <c r="G15" i="5"/>
  <c r="H14" i="5"/>
  <c r="G14" i="5"/>
  <c r="H13" i="5"/>
  <c r="G13" i="5"/>
  <c r="H12" i="5"/>
  <c r="G12" i="5"/>
  <c r="D10" i="5"/>
  <c r="C10" i="5"/>
  <c r="G10" i="5" s="1"/>
  <c r="F9" i="5"/>
  <c r="D9" i="5" l="1"/>
  <c r="E9" i="5" s="1"/>
  <c r="G18" i="5"/>
  <c r="C9" i="5"/>
  <c r="G9" i="5" s="1"/>
  <c r="E10" i="5"/>
  <c r="H10" i="5" s="1"/>
  <c r="H9" i="5" l="1"/>
  <c r="F92" i="3" l="1"/>
  <c r="H92" i="3" s="1"/>
  <c r="C92" i="3"/>
  <c r="G91" i="3"/>
  <c r="G90" i="3"/>
  <c r="G89" i="3"/>
  <c r="G88" i="3"/>
  <c r="G87" i="3"/>
  <c r="G86" i="3"/>
  <c r="G85" i="3"/>
  <c r="H84" i="3"/>
  <c r="G84" i="3"/>
  <c r="H83" i="3"/>
  <c r="G83" i="3"/>
  <c r="G82" i="3"/>
  <c r="G81" i="3"/>
  <c r="H80" i="3"/>
  <c r="G80" i="3"/>
  <c r="G79" i="3"/>
  <c r="G78" i="3"/>
  <c r="G77" i="3"/>
  <c r="H76" i="3"/>
  <c r="G76" i="3"/>
  <c r="G75" i="3"/>
  <c r="G74" i="3"/>
  <c r="G73" i="3"/>
  <c r="H72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5" i="3"/>
  <c r="G54" i="3"/>
  <c r="G53" i="3"/>
  <c r="G52" i="3"/>
  <c r="G51" i="3"/>
  <c r="G50" i="3"/>
  <c r="G49" i="3"/>
  <c r="G48" i="3"/>
  <c r="G47" i="3"/>
  <c r="H46" i="3"/>
  <c r="G46" i="3"/>
  <c r="G45" i="3"/>
  <c r="G44" i="3"/>
  <c r="G43" i="3"/>
  <c r="G42" i="3"/>
  <c r="G41" i="3"/>
  <c r="G40" i="3"/>
  <c r="G39" i="3"/>
  <c r="H38" i="3"/>
  <c r="G38" i="3"/>
  <c r="G33" i="3"/>
  <c r="G32" i="3"/>
  <c r="G31" i="3"/>
  <c r="G30" i="3"/>
  <c r="F27" i="3"/>
  <c r="F28" i="3" s="1"/>
  <c r="G28" i="3" s="1"/>
  <c r="C27" i="3"/>
  <c r="C29" i="3" s="1"/>
  <c r="G29" i="3" s="1"/>
  <c r="G26" i="3"/>
  <c r="E26" i="3"/>
  <c r="H26" i="3" s="1"/>
  <c r="G25" i="3"/>
  <c r="G24" i="3"/>
  <c r="G23" i="3"/>
  <c r="G22" i="3"/>
  <c r="G21" i="3"/>
  <c r="G20" i="3"/>
  <c r="G19" i="3"/>
  <c r="H18" i="3"/>
  <c r="G18" i="3"/>
  <c r="G17" i="3"/>
  <c r="G16" i="3"/>
  <c r="H15" i="3"/>
  <c r="G15" i="3"/>
  <c r="G14" i="3"/>
  <c r="G13" i="3"/>
  <c r="G12" i="3"/>
  <c r="H11" i="3"/>
  <c r="G11" i="3"/>
  <c r="F10" i="3"/>
  <c r="D10" i="3"/>
  <c r="D34" i="3" s="1"/>
  <c r="C10" i="3"/>
  <c r="C34" i="3" s="1"/>
  <c r="G27" i="3" l="1"/>
  <c r="G92" i="3"/>
  <c r="E10" i="3"/>
  <c r="H10" i="3" s="1"/>
  <c r="G10" i="3"/>
  <c r="F34" i="3"/>
  <c r="H34" i="3" l="1"/>
  <c r="G34" i="3"/>
  <c r="I15" i="1" l="1"/>
  <c r="I14" i="1"/>
  <c r="I12" i="1"/>
  <c r="I16" i="1" l="1"/>
  <c r="I11" i="1"/>
  <c r="I13" i="1" s="1"/>
</calcChain>
</file>

<file path=xl/sharedStrings.xml><?xml version="1.0" encoding="utf-8"?>
<sst xmlns="http://schemas.openxmlformats.org/spreadsheetml/2006/main" count="760" uniqueCount="304">
  <si>
    <t>PRIHODI UKUPNO</t>
  </si>
  <si>
    <t>RASHODI UKUPNO</t>
  </si>
  <si>
    <t>RAZLIKA - VIŠAK / MANJAK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</si>
  <si>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</si>
  <si>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</si>
  <si>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</si>
  <si>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</si>
  <si>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</si>
  <si>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Primici od zaduživanja</t>
  </si>
  <si>
    <t>Izdaci za otplatu glavnice primljenih kredita i zajmova</t>
  </si>
  <si>
    <t>…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</si>
  <si>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</si>
  <si>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</si>
  <si>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</si>
  <si>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</si>
  <si>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</si>
  <si>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</si>
  <si>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</si>
  <si>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</si>
  <si>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</si>
  <si>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</si>
  <si>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</si>
  <si>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</si>
  <si>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</si>
  <si>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</si>
  <si>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</si>
  <si>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</si>
  <si>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</si>
  <si>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</si>
  <si>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</si>
  <si>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</si>
  <si>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</si>
  <si>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</si>
  <si>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</si>
  <si>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</si>
  <si>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</si>
  <si>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</si>
  <si>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UKUPNO RASHODI</t>
  </si>
  <si>
    <t>UKUPNO PRIHODI</t>
  </si>
  <si>
    <t>INDEKS**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</si>
  <si>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</si>
  <si>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</si>
  <si>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</si>
  <si>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</si>
  <si>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SAŽETAK RAČUNA PRIHODA I RASHODA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</si>
  <si>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</si>
  <si>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</si>
  <si>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</si>
  <si>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</si>
  <si>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</si>
  <si>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OSTVARENJE/IZVRŠENJE 
N-1. 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</si>
  <si>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</si>
  <si>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</si>
  <si>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</si>
  <si>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OSTVARENJE/IZVRŠENJE 
2022.</t>
  </si>
  <si>
    <t xml:space="preserve">OSTVARENJE/IZVRŠENJE 
2023. </t>
  </si>
  <si>
    <t>PRIHODI</t>
  </si>
  <si>
    <t>IZVORNI PLAN ILI REBALANS 2023.</t>
  </si>
  <si>
    <t>Tekući plan 2023. (3)</t>
  </si>
  <si>
    <t>OSTVARENJE/IZVRŠENJE 
2023.</t>
  </si>
  <si>
    <t>5/4*100</t>
  </si>
  <si>
    <t>6 Prihodi poslovanja</t>
  </si>
  <si>
    <t>63 Pomoći iz inozemstva (darovnice) i od subjekata unutar opće države</t>
  </si>
  <si>
    <t>636 Tekuće pomoći pror.koris. iz proračuna koji im nije nadležan</t>
  </si>
  <si>
    <t>6361 Tekuće pomoći pror.korisnika iz proračuna koji im nije nadležan</t>
  </si>
  <si>
    <t>6362 Kapitalne pomoći prorač. korisnika iz proračuna koji im nije nadležan</t>
  </si>
  <si>
    <t>64 Prihodi od imovine</t>
  </si>
  <si>
    <t>641 Prihodi od financijske imovine</t>
  </si>
  <si>
    <t>6413 Kamate na oročena sredstva i depozite po viđenju</t>
  </si>
  <si>
    <t>65 Prihodi od upravnih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</si>
  <si>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</si>
  <si>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</si>
  <si>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</si>
  <si>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koje proračuni i proračunski korisnici ostvare obavljanjem poslova na tržištu (vlastiti prihodi)</t>
  </si>
  <si>
    <t>6615 Prihodi od pruženih usluga</t>
  </si>
  <si>
    <t>663 Donacije od pravnih i fizičkih osoba izvan općeg proračuna i povrat donacija po protestiranim jamstvima</t>
  </si>
  <si>
    <t>6632 Kapitalne donacije</t>
  </si>
  <si>
    <t>67 Prihodi od nadležnog proračuna  i od HZZO-a</t>
  </si>
  <si>
    <t>671 Prihodi iz nadležnog proračuna za fin.red. djelatnosti pro.kor.</t>
  </si>
  <si>
    <t>6711 Prihodi iz nadležnog proračuna za financiranje rashoda poslovanja</t>
  </si>
  <si>
    <t>6712Prihodi iz nadležnog proračuna za financiranje rashoda za nabavu nefinancijske imovine</t>
  </si>
  <si>
    <t>7 Prihodi od prodaje nefinancijske imovine</t>
  </si>
  <si>
    <t>72 Prihodi od prodaje proizvedene dugotrajne imovine</t>
  </si>
  <si>
    <t>721 Prihodi od prodaje građevinskih objekata</t>
  </si>
  <si>
    <t>7211 Stambeni objekti</t>
  </si>
  <si>
    <t>RASHODI</t>
  </si>
  <si>
    <t>5/2*100</t>
  </si>
  <si>
    <t>31 Rashodi za zaposlene</t>
  </si>
  <si>
    <t>311 Plaće</t>
  </si>
  <si>
    <t>3111 Plaće za redovan rad</t>
  </si>
  <si>
    <t>312 Ostali rashodi za zaposlene</t>
  </si>
  <si>
    <t>3121 Ostali rashodi za zaposlene</t>
  </si>
  <si>
    <t>313 Doprinosi na plaće</t>
  </si>
  <si>
    <t>3132 Doprinos za zdravstveno osiguranje</t>
  </si>
  <si>
    <t>3133 Doprinos za zapošljavanje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</si>
  <si>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</si>
  <si>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</si>
  <si>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</si>
  <si>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</si>
  <si>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</si>
  <si>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</si>
  <si>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</si>
  <si>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</si>
  <si>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</si>
  <si>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</si>
  <si>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</si>
  <si>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</si>
  <si>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</si>
  <si>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</si>
  <si>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</si>
  <si>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3234 Komunalne usluge</t>
  </si>
  <si>
    <t>3236 Zdravstvene i veterinarske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</si>
  <si>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</si>
  <si>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</si>
  <si>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</si>
  <si>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</si>
  <si>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</si>
  <si>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</t>
  </si>
  <si>
    <t>3295 Pristojbe i naknade</t>
  </si>
  <si>
    <t>3296 Troškovi sudskih postupaka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</si>
  <si>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</si>
  <si>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</si>
  <si>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</si>
  <si>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</si>
  <si>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</si>
  <si>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</si>
  <si>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</si>
  <si>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</si>
  <si>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</si>
  <si>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</si>
  <si>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</si>
  <si>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3812 Tekuće donacije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</si>
  <si>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</si>
  <si>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</si>
  <si>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</si>
  <si>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</si>
  <si>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424 Knjige, umjetnička djela i ostale izložbene vrijednosti</t>
  </si>
  <si>
    <t>4241 Knjige u knjižnicama</t>
  </si>
  <si>
    <t>45 Rashodi za dodatna ulaganja na nefinancijskoj imovini</t>
  </si>
  <si>
    <t>451 Dodatna ulaganja na građevinskim objektima</t>
  </si>
  <si>
    <t>4511 Dodatna ulaganja na građevinskim objektima</t>
  </si>
  <si>
    <t xml:space="preserve">OSTVARENJE/IZVRŠENJE 
2022. </t>
  </si>
  <si>
    <t>Izvor: 11 Opći prihodi i primici</t>
  </si>
  <si>
    <t>Izvor: 25 Vlastiti prihodi proračunskih korisnika</t>
  </si>
  <si>
    <t>Izvor: 49 Pomoći iz državnog proračuna za plaće te ostale rashode za zaposlene</t>
  </si>
  <si>
    <t>Izvor: 55 Donacije i ostali namjenski prihodi proračunskih korisnika</t>
  </si>
  <si>
    <t>3 Rashodi poslovanja</t>
  </si>
  <si>
    <t>Izvor: 22 Višak/manjak prihoda</t>
  </si>
  <si>
    <t>Izvor: 29 Višak / manjak prihoda proračunskih korisnika</t>
  </si>
  <si>
    <t>Izvor: 31 Potpore za decentralizirane izdatke</t>
  </si>
  <si>
    <t>Izvor: 42 Namjenske tekuće pomoći</t>
  </si>
  <si>
    <t>Izvor: 44 EU fondovi-pomoći</t>
  </si>
  <si>
    <t>Funk. klas: 0 Javnost</t>
  </si>
  <si>
    <t xml:space="preserve">IZVORNI PLAN ILI REBALANS </t>
  </si>
  <si>
    <t>TEKUĆI PLAN 2023.</t>
  </si>
  <si>
    <t>Račun</t>
  </si>
  <si>
    <t>Vrsta rashoda/ izdataka</t>
  </si>
  <si>
    <t xml:space="preserve">Razdjel: 008 </t>
  </si>
  <si>
    <t>UPRAVNI ODJEL ZA OBRAZOVANJE, ŠPORT, SOCIJALNU SKRB I CIVILNO DRUŠTVO</t>
  </si>
  <si>
    <t>Glava  00831</t>
  </si>
  <si>
    <t>Osnovno školstvo</t>
  </si>
  <si>
    <t>Proračunski korisnik 01</t>
  </si>
  <si>
    <t>11919 OŠ MARINA GETALDIĆA</t>
  </si>
  <si>
    <t>8054 DECENTRALIZIRANE FUNKCIJE- MINIMALNI FINANCIJSKI STANDARD</t>
  </si>
  <si>
    <t>A805401 MATERIJALNI I FINANCIJSKI RASHODI</t>
  </si>
  <si>
    <t>T805404 REDOVNA DJELATNOST OSNOVNOG OBRAZOVANJA</t>
  </si>
  <si>
    <t>8055 DECENTRALIZIRANE FUNKCIJE - IZNAD MINIMALNOG FINANCIJSKOG STANDARDA</t>
  </si>
  <si>
    <t>A805502 OSTALI PROJEKTI U OSNOVNOM ŠKOLSTVU</t>
  </si>
  <si>
    <t>A805506 PRODUŽENI BORAVAK</t>
  </si>
  <si>
    <t>A805521 TEKUĆE I INVESTICIJSKO ODRŽAVANJE IZNAD MINIMALNOG STANDARDA</t>
  </si>
  <si>
    <t>A805523 STRUČNO RAZVOJNE SLUŽBE</t>
  </si>
  <si>
    <t>A805536 ASISTENT U NASTAVI</t>
  </si>
  <si>
    <t>A805539 NABAVA ŠKOLSKIH UDŽBENIKA</t>
  </si>
  <si>
    <t>A805540 SHEMA ŠKOLSKOG VOĆA</t>
  </si>
  <si>
    <t>Izvor: 42 Namjensketekuće pomoći</t>
  </si>
  <si>
    <t>A805543 PREHRANA ZA UČENIKE U OSNOVNIM ŠKOLAMA</t>
  </si>
  <si>
    <t>8056 KAPITALNO ULAGANJE U ŠKOLSTVO - MINIMALNI FINANCIJSKI STANDARD</t>
  </si>
  <si>
    <t>K805602 ŠKOLSKA OPREMA</t>
  </si>
  <si>
    <t>Oznaka</t>
  </si>
  <si>
    <t>A. RAČUN PRIHODA I RASHODA</t>
  </si>
  <si>
    <t>SVEUKUPNO PRIHODI</t>
  </si>
  <si>
    <t>3233 Usluge promidžbe i informiranja</t>
  </si>
  <si>
    <t>4223 Oprema za održavanje i zaštitu</t>
  </si>
  <si>
    <t>SVEUKUPNO RASHODI</t>
  </si>
  <si>
    <t xml:space="preserve">Izvršenje 2024 </t>
  </si>
  <si>
    <t>Godišnji plan (1.)</t>
  </si>
  <si>
    <t>SVEUKUPNO</t>
  </si>
  <si>
    <t>1019056 GRAD DUBROVNIK</t>
  </si>
  <si>
    <t>Razdjel: 8 UPRAVNI ODJEL ZA OBRAZOVANJE, ŠPORT, SOCIJALNU SKRB I CIVILNO DRUŠTVO</t>
  </si>
  <si>
    <t>Glava: 8-31 OSNOVNO ŠKOLSTVO</t>
  </si>
  <si>
    <t>Uprava: 0003 OŠ MARINA GETALDIĆA</t>
  </si>
  <si>
    <t>18054001 MATERIJALNI I FINANCIJSKI RASHODI</t>
  </si>
  <si>
    <t>18054004 REDOVNA DJELATNOST OSNOVNOG OBRAZOVANJA</t>
  </si>
  <si>
    <t>18055002 OSTALI PROJEKTI U OSNOVNOM ŠKOLSTVU</t>
  </si>
  <si>
    <t>18055006 PRODUŽENI BORAVAK</t>
  </si>
  <si>
    <t>18055021 TEKUĆE I INVESTICIJSKO ODRŽAVANJE IZNAD MINIMALNOG STANDARDA</t>
  </si>
  <si>
    <t>18055023 STRUČNO RAZVOJNE SLUŽBE</t>
  </si>
  <si>
    <t>18055036 ASISTENT U NASTAVI</t>
  </si>
  <si>
    <t>18055039 NABAVA ŠKOLSKIH UDŽBENIKA</t>
  </si>
  <si>
    <t>18055040 SHEMA ŠKOLSKOG VOĆA</t>
  </si>
  <si>
    <t>18055043 PREHRANA ZA UČENIKE U OSNOVNIM ŠKOLAMA</t>
  </si>
  <si>
    <t>18056002 ŠKOLSKA OPREMA</t>
  </si>
  <si>
    <t>Ostvarenje (2.)</t>
  </si>
  <si>
    <t>Ind. (3.) (3./1.)</t>
  </si>
  <si>
    <t>OSTVARENJE/IZVRŠENJE 
2024.</t>
  </si>
  <si>
    <t>Plan 2024.</t>
  </si>
  <si>
    <t>67 Prihodi iz nadležnog proračuna i od HZZO-a temeljem ugovornih obveza</t>
  </si>
  <si>
    <t>6712 Prihodi iz nadležnog proračuna za financiranje rashoda za nabavu nefinancijske imovine</t>
  </si>
  <si>
    <t>3235 Zakupnine i najamnine</t>
  </si>
  <si>
    <t>3237 Intelektualne i osobne usluge</t>
  </si>
  <si>
    <t>3291 Naknade za rad predstavničkih i izvršnih tijela, povjerenstava i slično</t>
  </si>
  <si>
    <t>4224 Medicinska i laboratorijska oprema</t>
  </si>
  <si>
    <t>4227 Uređaji, strojevi i oprema za ostale namjene</t>
  </si>
  <si>
    <t>Funk. klas: 10 Socijalna zaštita</t>
  </si>
  <si>
    <t>Funk. klas: 109 Aktivnosti socijalne zaštite koje nisu drugdje svrstane</t>
  </si>
  <si>
    <t>53847 DOM ZA STARIJE OSOBE RAGUSA</t>
  </si>
  <si>
    <t xml:space="preserve"> PRIHODI I RASHODI PREMA EKONOMSKOJ KLASIFIKACIJI</t>
  </si>
  <si>
    <t>I. OPĆI DIO KONSOLIDIRANOG PRORAČUNA za razdoblje od 01.01.2025. do 30.06.2025.</t>
  </si>
  <si>
    <t>Ostvarenje preth. god. (1)</t>
  </si>
  <si>
    <t>Izvorni plan (2.)</t>
  </si>
  <si>
    <t xml:space="preserve">Ostvarenje </t>
  </si>
  <si>
    <t>Indeks 4./1. (5.)</t>
  </si>
  <si>
    <t>Indeks 4./3. (6.)</t>
  </si>
  <si>
    <t>64132 Kamate na depozite po viđenju</t>
  </si>
  <si>
    <t>66151 Prihodi od pruženih usluga</t>
  </si>
  <si>
    <t>31111 Plaće za zaposlene</t>
  </si>
  <si>
    <t>31212 Nagrade</t>
  </si>
  <si>
    <t>31213 Darovi</t>
  </si>
  <si>
    <t>31216 Regres za godišnji odmor</t>
  </si>
  <si>
    <t>31219 Ostali nenavedeni rashodi za zaposlene</t>
  </si>
  <si>
    <t>31321 Doprinosi za obvezno zdravstveno osiguranje</t>
  </si>
  <si>
    <t>32111 Dnevnice za službeni put u zemlji</t>
  </si>
  <si>
    <t>32113 Naknade za smještaj na službenom putu u zemlji</t>
  </si>
  <si>
    <t>32115 Naknade za prijevoz na službenom putu u zemlji</t>
  </si>
  <si>
    <t>32121 Naknade za prijevoz na posao i s posla</t>
  </si>
  <si>
    <t>32132 Tečajevi i stručni ispiti</t>
  </si>
  <si>
    <t>32211 Uredski materijal</t>
  </si>
  <si>
    <t>32212 Literatura (publikacije, časopisi, glasila, knjige i ostalo)</t>
  </si>
  <si>
    <t>32214 Materijal i sredstva za čišćenje i održavanje</t>
  </si>
  <si>
    <t>32216 Materijal za higijenske potrebe i njegu</t>
  </si>
  <si>
    <t>32219 Ostali materijal za potrebe redovnog poslovanja</t>
  </si>
  <si>
    <t>32224 Namirnice</t>
  </si>
  <si>
    <t>32226 Lijekovi</t>
  </si>
  <si>
    <t>32229 Ostali materijal i sirovine</t>
  </si>
  <si>
    <t>32231 Električna energija</t>
  </si>
  <si>
    <t>32234 Motorni benzin i dizel gorivo</t>
  </si>
  <si>
    <t>32239 Ostali materijali za proizvodnju energije (ugljen, drva, teško ulje)</t>
  </si>
  <si>
    <t>32241 Materijal i dijelovi za tekuće i inveticijsko održavanje građevinskih objekata</t>
  </si>
  <si>
    <t>32251 Sitni inventar</t>
  </si>
  <si>
    <t>32271 Službena, radna i zaštitna odjeća i obuća</t>
  </si>
  <si>
    <t>32311 Usluge telefona, telefaksa</t>
  </si>
  <si>
    <t>32313 Poštarina (pisma, tiskanice i sl.)</t>
  </si>
  <si>
    <t>32321 Usluge tekućeg i investicijskog održavanja građevinskih objekata</t>
  </si>
  <si>
    <t>32322 Usluge tekućeg i investicijskog održavanja postrojenja i opreme</t>
  </si>
  <si>
    <t>32329 Ostale usluge tekućeg i investicijskog održavanja</t>
  </si>
  <si>
    <t>32339 Ostale usluge promidžbe i informiranja</t>
  </si>
  <si>
    <t>32341 Opskrba vodom</t>
  </si>
  <si>
    <t>32342 Iznošenje i odvoz smeća</t>
  </si>
  <si>
    <t>32343 Deratizacija i dezinsekcija</t>
  </si>
  <si>
    <t>32349 Ostale komunalne usluge</t>
  </si>
  <si>
    <t>32352 Najamnine za građevinske objekte</t>
  </si>
  <si>
    <t>32353 Najamnine za opremu</t>
  </si>
  <si>
    <t>32359 Ostale najamnine i zakupnine</t>
  </si>
  <si>
    <t>32361 Obvezni i preventivni zdravstveni pregledi zaposlenika</t>
  </si>
  <si>
    <t>32369 Ostale zdravstvene i veterinarske usluge</t>
  </si>
  <si>
    <t>32372 Ugovori o djelu</t>
  </si>
  <si>
    <t>32373 Usluge odvjetnika i pravnog savjetovanja</t>
  </si>
  <si>
    <t>32379 Ostale intelektualne usluge</t>
  </si>
  <si>
    <t>32389 Ostale računalne usluge</t>
  </si>
  <si>
    <t>32391 Grafičke i tiskarske usluge, usluge kopiranja i uvezivanja i slično</t>
  </si>
  <si>
    <t>32393 Uređenje prostora</t>
  </si>
  <si>
    <t>32395 USluge ćišćenja, pranja i sl.</t>
  </si>
  <si>
    <t>32399 Ostale nespomenute usluge</t>
  </si>
  <si>
    <t>32911 Naknade članovima predstavničkih i izvršnih tijela i upravnih vijeća</t>
  </si>
  <si>
    <t>32922 Premije osiguranja ostale imovine</t>
  </si>
  <si>
    <t>32923 Premije osiguranja zaposlenih</t>
  </si>
  <si>
    <t>32931 Reprezentacija</t>
  </si>
  <si>
    <t>32952 Sudske pristojbe</t>
  </si>
  <si>
    <t>32953 Javnobilježničke pristojbe</t>
  </si>
  <si>
    <t>34311 Usluge banaka</t>
  </si>
  <si>
    <t>34312 Usluge platnog prometa</t>
  </si>
  <si>
    <t>42211 Računala i računalna oprema</t>
  </si>
  <si>
    <t>42212 Uredski namještaj</t>
  </si>
  <si>
    <t>42241 Medicinska oprema</t>
  </si>
  <si>
    <t>42271 Uređaji</t>
  </si>
  <si>
    <t>42273 Oprema</t>
  </si>
  <si>
    <t>Indeks  (3./1.)</t>
  </si>
  <si>
    <t>Indeks  (3./2.)</t>
  </si>
  <si>
    <t xml:space="preserve">Ostvarenje  2024. </t>
  </si>
  <si>
    <t>Ostvarenje</t>
  </si>
  <si>
    <t>Izvorni plan</t>
  </si>
  <si>
    <t xml:space="preserve"> IZVRŠENJE 
2024.</t>
  </si>
  <si>
    <t>TEKUĆI PLAN 2025.</t>
  </si>
  <si>
    <t xml:space="preserve"> IZVRŠENJE 
2025. </t>
  </si>
  <si>
    <t>II. POSEBNI DIO KONSOLIDIRANOG PRORAČUNA za razdoblje od 01.01.2025. do 30.06.2025.</t>
  </si>
  <si>
    <t>Ind. (3.) (2./1.)</t>
  </si>
  <si>
    <t>Glava: 8-6 SKRB O DJECI I MLADIMA, SOCIJALNA I ZDRAVSTVENA SKRB</t>
  </si>
  <si>
    <t>Uprava: 0025 DOM ZA STARIJE RAGUSA</t>
  </si>
  <si>
    <t>18065031 SKRB O STARIJIM OSOBAMA</t>
  </si>
  <si>
    <t>IZVRŠENJE POLUGODIŠNJEG FINANCIJSKOG PLANA DOMA ZA STARIJE OSOBE RAGUSA ZA 2025. GODINU</t>
  </si>
  <si>
    <t>IZVORNI PLAN  2025.</t>
  </si>
  <si>
    <t>OSTVARENJE/IZVRŠENJE 
2025.</t>
  </si>
  <si>
    <t>5=4/2*100</t>
  </si>
  <si>
    <t>6=4/3*100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</si>
</sst>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0.0%"/>
  </numFmts>
  <fonts count="5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i/>
      <u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4169E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i/>
      <u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color rgb="FF00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0000FF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rgb="FFFFFFFF"/>
      <name val="Arial"/>
      <family val="2"/>
      <charset val="238"/>
    </font>
    <font>
      <sz val="10"/>
      <color rgb="FF0000FF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i/>
      <sz val="14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sz val="12"/>
      <color rgb="FF000000"/>
      <name val="Times New Roman"/>
      <family val="1"/>
      <charset val="238"/>
    </font>
    <font>
      <sz val="9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87CEFA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0" fillId="0" borderId="0"/>
  </cellStyleXfs>
  <cellXfs count="27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0" fillId="0" borderId="3" xfId="0" applyBorder="1"/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6" fillId="0" borderId="0" xfId="0" applyFont="1"/>
    <xf numFmtId="0" fontId="1" fillId="0" borderId="0" xfId="0" applyFont="1" applyAlignment="1">
      <alignment vertical="top" wrapText="1"/>
    </xf>
    <xf numFmtId="0" fontId="6" fillId="3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3" fontId="5" fillId="4" borderId="3" xfId="0" applyNumberFormat="1" applyFont="1" applyFill="1" applyBorder="1" applyAlignment="1">
      <alignment horizontal="right"/>
    </xf>
    <xf numFmtId="3" fontId="5" fillId="4" borderId="3" xfId="0" applyNumberFormat="1" applyFont="1" applyFill="1" applyBorder="1" applyAlignment="1">
      <alignment horizontal="right" wrapText="1"/>
    </xf>
    <xf numFmtId="0" fontId="4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0" fillId="0" borderId="3" xfId="0" applyFont="1" applyBorder="1" applyAlignment="1">
      <alignment horizontal="center"/>
    </xf>
    <xf numFmtId="0" fontId="21" fillId="0" borderId="3" xfId="0" applyFont="1" applyBorder="1"/>
    <xf numFmtId="0" fontId="22" fillId="5" borderId="3" xfId="0" applyFont="1" applyFill="1" applyBorder="1" applyAlignment="1">
      <alignment vertical="center" wrapText="1"/>
    </xf>
    <xf numFmtId="4" fontId="23" fillId="5" borderId="3" xfId="0" applyNumberFormat="1" applyFont="1" applyFill="1" applyBorder="1" applyAlignment="1">
      <alignment horizontal="right" vertical="center" wrapText="1"/>
    </xf>
    <xf numFmtId="10" fontId="23" fillId="5" borderId="3" xfId="2" applyNumberFormat="1" applyFont="1" applyFill="1" applyBorder="1" applyAlignment="1">
      <alignment horizontal="right" vertical="center" wrapText="1"/>
    </xf>
    <xf numFmtId="0" fontId="23" fillId="6" borderId="3" xfId="0" applyFont="1" applyFill="1" applyBorder="1" applyAlignment="1">
      <alignment vertical="center" wrapText="1"/>
    </xf>
    <xf numFmtId="4" fontId="23" fillId="6" borderId="3" xfId="0" applyNumberFormat="1" applyFont="1" applyFill="1" applyBorder="1" applyAlignment="1">
      <alignment horizontal="right" vertical="center" wrapText="1"/>
    </xf>
    <xf numFmtId="10" fontId="23" fillId="6" borderId="3" xfId="2" applyNumberFormat="1" applyFont="1" applyFill="1" applyBorder="1" applyAlignment="1">
      <alignment horizontal="right" vertical="center" wrapText="1"/>
    </xf>
    <xf numFmtId="0" fontId="24" fillId="7" borderId="3" xfId="0" applyFont="1" applyFill="1" applyBorder="1" applyAlignment="1">
      <alignment vertical="center" wrapText="1"/>
    </xf>
    <xf numFmtId="4" fontId="25" fillId="7" borderId="3" xfId="0" applyNumberFormat="1" applyFont="1" applyFill="1" applyBorder="1" applyAlignment="1">
      <alignment horizontal="right" vertical="center" wrapText="1"/>
    </xf>
    <xf numFmtId="0" fontId="25" fillId="7" borderId="3" xfId="0" applyFont="1" applyFill="1" applyBorder="1" applyAlignment="1">
      <alignment horizontal="right" vertical="center" wrapText="1"/>
    </xf>
    <xf numFmtId="10" fontId="25" fillId="7" borderId="3" xfId="2" applyNumberFormat="1" applyFont="1" applyFill="1" applyBorder="1" applyAlignment="1">
      <alignment horizontal="right" vertical="center" wrapText="1"/>
    </xf>
    <xf numFmtId="0" fontId="22" fillId="6" borderId="3" xfId="0" applyFont="1" applyFill="1" applyBorder="1" applyAlignment="1">
      <alignment vertical="center" wrapText="1"/>
    </xf>
    <xf numFmtId="0" fontId="23" fillId="6" borderId="3" xfId="0" applyFont="1" applyFill="1" applyBorder="1" applyAlignment="1">
      <alignment horizontal="right" vertical="center" wrapText="1"/>
    </xf>
    <xf numFmtId="9" fontId="25" fillId="7" borderId="3" xfId="2" applyFont="1" applyFill="1" applyBorder="1" applyAlignment="1">
      <alignment horizontal="right" vertical="center" wrapText="1"/>
    </xf>
    <xf numFmtId="9" fontId="23" fillId="6" borderId="3" xfId="2" applyFont="1" applyFill="1" applyBorder="1" applyAlignment="1">
      <alignment horizontal="right" vertical="center" wrapText="1"/>
    </xf>
    <xf numFmtId="4" fontId="22" fillId="6" borderId="3" xfId="0" applyNumberFormat="1" applyFont="1" applyFill="1" applyBorder="1" applyAlignment="1">
      <alignment vertical="center" wrapText="1"/>
    </xf>
    <xf numFmtId="0" fontId="26" fillId="7" borderId="3" xfId="0" applyFont="1" applyFill="1" applyBorder="1" applyAlignment="1">
      <alignment vertical="center" wrapText="1"/>
    </xf>
    <xf numFmtId="0" fontId="26" fillId="7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right" vertical="center" wrapText="1"/>
    </xf>
    <xf numFmtId="0" fontId="21" fillId="2" borderId="3" xfId="0" applyFont="1" applyFill="1" applyBorder="1" applyAlignment="1">
      <alignment horizontal="right" vertical="center" wrapText="1"/>
    </xf>
    <xf numFmtId="4" fontId="23" fillId="7" borderId="3" xfId="0" applyNumberFormat="1" applyFont="1" applyFill="1" applyBorder="1" applyAlignment="1">
      <alignment horizontal="right" vertical="center" wrapText="1"/>
    </xf>
    <xf numFmtId="0" fontId="23" fillId="7" borderId="3" xfId="0" applyFont="1" applyFill="1" applyBorder="1" applyAlignment="1">
      <alignment horizontal="right" vertical="center" wrapText="1"/>
    </xf>
    <xf numFmtId="10" fontId="23" fillId="7" borderId="3" xfId="2" applyNumberFormat="1" applyFont="1" applyFill="1" applyBorder="1" applyAlignment="1">
      <alignment horizontal="right" vertical="center" wrapText="1"/>
    </xf>
    <xf numFmtId="10" fontId="13" fillId="2" borderId="3" xfId="2" applyNumberFormat="1" applyFont="1" applyFill="1" applyBorder="1" applyAlignment="1">
      <alignment horizontal="right" vertical="center" wrapText="1"/>
    </xf>
    <xf numFmtId="0" fontId="27" fillId="2" borderId="7" xfId="0" applyFont="1" applyFill="1" applyBorder="1" applyAlignment="1">
      <alignment horizontal="right" vertical="center" wrapText="1"/>
    </xf>
    <xf numFmtId="0" fontId="25" fillId="7" borderId="3" xfId="0" applyFont="1" applyFill="1" applyBorder="1" applyAlignment="1">
      <alignment vertical="center" wrapText="1"/>
    </xf>
    <xf numFmtId="164" fontId="25" fillId="7" borderId="3" xfId="3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4" fontId="1" fillId="0" borderId="0" xfId="0" applyNumberFormat="1" applyFont="1"/>
    <xf numFmtId="0" fontId="1" fillId="0" borderId="0" xfId="0" applyFont="1"/>
    <xf numFmtId="10" fontId="23" fillId="7" borderId="8" xfId="2" applyNumberFormat="1" applyFont="1" applyFill="1" applyBorder="1" applyAlignment="1">
      <alignment horizontal="right" vertical="center" wrapText="1"/>
    </xf>
    <xf numFmtId="10" fontId="1" fillId="0" borderId="0" xfId="2" applyNumberFormat="1" applyFont="1"/>
    <xf numFmtId="4" fontId="13" fillId="7" borderId="3" xfId="0" applyNumberFormat="1" applyFont="1" applyFill="1" applyBorder="1" applyAlignment="1">
      <alignment horizontal="center" vertical="center" wrapText="1"/>
    </xf>
    <xf numFmtId="10" fontId="13" fillId="7" borderId="3" xfId="2" applyNumberFormat="1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vertical="center" wrapText="1"/>
    </xf>
    <xf numFmtId="4" fontId="25" fillId="7" borderId="3" xfId="0" applyNumberFormat="1" applyFont="1" applyFill="1" applyBorder="1" applyAlignment="1">
      <alignment horizontal="center" vertical="center" wrapText="1"/>
    </xf>
    <xf numFmtId="10" fontId="21" fillId="7" borderId="3" xfId="2" applyNumberFormat="1" applyFont="1" applyFill="1" applyBorder="1" applyAlignment="1">
      <alignment horizontal="center" vertical="center" wrapText="1"/>
    </xf>
    <xf numFmtId="0" fontId="25" fillId="7" borderId="3" xfId="0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10" fontId="13" fillId="2" borderId="3" xfId="2" applyNumberFormat="1" applyFont="1" applyFill="1" applyBorder="1" applyAlignment="1">
      <alignment vertical="center" wrapText="1"/>
    </xf>
    <xf numFmtId="0" fontId="21" fillId="7" borderId="3" xfId="0" applyFont="1" applyFill="1" applyBorder="1" applyAlignment="1">
      <alignment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7" borderId="3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vertical="center" wrapText="1"/>
    </xf>
    <xf numFmtId="4" fontId="17" fillId="7" borderId="3" xfId="0" applyNumberFormat="1" applyFont="1" applyFill="1" applyBorder="1" applyAlignment="1">
      <alignment horizontal="right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15" fillId="2" borderId="0" xfId="0" applyFont="1" applyFill="1"/>
    <xf numFmtId="0" fontId="4" fillId="2" borderId="0" xfId="0" applyFont="1" applyFill="1" applyAlignment="1">
      <alignment vertical="center" wrapText="1"/>
    </xf>
    <xf numFmtId="0" fontId="31" fillId="2" borderId="3" xfId="4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28" fillId="9" borderId="3" xfId="0" applyFont="1" applyFill="1" applyBorder="1" applyAlignment="1">
      <alignment vertical="center" wrapText="1"/>
    </xf>
    <xf numFmtId="4" fontId="32" fillId="9" borderId="3" xfId="0" applyNumberFormat="1" applyFont="1" applyFill="1" applyBorder="1" applyAlignment="1">
      <alignment horizontal="center" vertical="center" wrapText="1"/>
    </xf>
    <xf numFmtId="10" fontId="28" fillId="9" borderId="3" xfId="2" applyNumberFormat="1" applyFont="1" applyFill="1" applyBorder="1" applyAlignment="1">
      <alignment horizontal="right" vertical="center" wrapText="1"/>
    </xf>
    <xf numFmtId="0" fontId="13" fillId="10" borderId="3" xfId="0" applyFont="1" applyFill="1" applyBorder="1" applyAlignment="1">
      <alignment vertical="center" wrapText="1"/>
    </xf>
    <xf numFmtId="4" fontId="23" fillId="10" borderId="3" xfId="0" applyNumberFormat="1" applyFont="1" applyFill="1" applyBorder="1" applyAlignment="1">
      <alignment horizontal="center" vertical="center" wrapText="1"/>
    </xf>
    <xf numFmtId="165" fontId="23" fillId="10" borderId="3" xfId="2" applyNumberFormat="1" applyFont="1" applyFill="1" applyBorder="1" applyAlignment="1">
      <alignment horizontal="right" vertical="center" wrapText="1"/>
    </xf>
    <xf numFmtId="0" fontId="33" fillId="7" borderId="3" xfId="0" applyFont="1" applyFill="1" applyBorder="1" applyAlignment="1">
      <alignment horizontal="left" vertical="center" wrapText="1"/>
    </xf>
    <xf numFmtId="165" fontId="25" fillId="7" borderId="3" xfId="2" applyNumberFormat="1" applyFont="1" applyFill="1" applyBorder="1" applyAlignment="1">
      <alignment horizontal="right" vertical="center" wrapText="1"/>
    </xf>
    <xf numFmtId="0" fontId="23" fillId="7" borderId="3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10" fontId="21" fillId="3" borderId="3" xfId="2" applyNumberFormat="1" applyFont="1" applyFill="1" applyBorder="1" applyAlignment="1">
      <alignment horizontal="right" vertical="center" wrapText="1"/>
    </xf>
    <xf numFmtId="10" fontId="21" fillId="7" borderId="3" xfId="2" applyNumberFormat="1" applyFont="1" applyFill="1" applyBorder="1" applyAlignment="1">
      <alignment horizontal="right" vertical="center" wrapText="1"/>
    </xf>
    <xf numFmtId="4" fontId="23" fillId="7" borderId="3" xfId="0" applyNumberFormat="1" applyFont="1" applyFill="1" applyBorder="1" applyAlignment="1">
      <alignment horizontal="center" vertical="center" wrapText="1"/>
    </xf>
    <xf numFmtId="0" fontId="23" fillId="8" borderId="3" xfId="0" applyFont="1" applyFill="1" applyBorder="1" applyAlignment="1">
      <alignment vertical="center" wrapText="1"/>
    </xf>
    <xf numFmtId="4" fontId="23" fillId="8" borderId="3" xfId="0" applyNumberFormat="1" applyFont="1" applyFill="1" applyBorder="1" applyAlignment="1">
      <alignment horizontal="center" vertical="center" wrapText="1"/>
    </xf>
    <xf numFmtId="10" fontId="23" fillId="8" borderId="3" xfId="2" applyNumberFormat="1" applyFont="1" applyFill="1" applyBorder="1" applyAlignment="1">
      <alignment horizontal="right" vertical="center" wrapText="1"/>
    </xf>
    <xf numFmtId="4" fontId="23" fillId="11" borderId="3" xfId="0" applyNumberFormat="1" applyFont="1" applyFill="1" applyBorder="1" applyAlignment="1">
      <alignment horizontal="center" vertical="center" wrapText="1"/>
    </xf>
    <xf numFmtId="10" fontId="23" fillId="11" borderId="3" xfId="2" applyNumberFormat="1" applyFont="1" applyFill="1" applyBorder="1" applyAlignment="1">
      <alignment horizontal="right" vertical="center" wrapText="1"/>
    </xf>
    <xf numFmtId="0" fontId="34" fillId="7" borderId="3" xfId="0" applyFont="1" applyFill="1" applyBorder="1" applyAlignment="1">
      <alignment horizontal="left" vertical="center" wrapText="1"/>
    </xf>
    <xf numFmtId="0" fontId="35" fillId="7" borderId="3" xfId="0" applyFont="1" applyFill="1" applyBorder="1" applyAlignment="1">
      <alignment vertical="center" wrapText="1"/>
    </xf>
    <xf numFmtId="0" fontId="22" fillId="7" borderId="3" xfId="0" applyFont="1" applyFill="1" applyBorder="1" applyAlignment="1">
      <alignment horizontal="center" vertical="center" wrapText="1"/>
    </xf>
    <xf numFmtId="0" fontId="23" fillId="11" borderId="3" xfId="0" applyFont="1" applyFill="1" applyBorder="1" applyAlignment="1">
      <alignment vertical="center" wrapText="1"/>
    </xf>
    <xf numFmtId="0" fontId="34" fillId="2" borderId="3" xfId="0" applyFont="1" applyFill="1" applyBorder="1" applyAlignment="1">
      <alignment horizontal="left" vertical="center" wrapText="1" indent="1"/>
    </xf>
    <xf numFmtId="10" fontId="13" fillId="11" borderId="3" xfId="2" applyNumberFormat="1" applyFont="1" applyFill="1" applyBorder="1" applyAlignment="1">
      <alignment vertical="center" wrapText="1"/>
    </xf>
    <xf numFmtId="0" fontId="33" fillId="7" borderId="3" xfId="0" applyFont="1" applyFill="1" applyBorder="1" applyAlignment="1">
      <alignment horizontal="left" vertical="center" wrapText="1" indent="1"/>
    </xf>
    <xf numFmtId="10" fontId="21" fillId="7" borderId="3" xfId="2" applyNumberFormat="1" applyFont="1" applyFill="1" applyBorder="1" applyAlignment="1">
      <alignment vertical="center" wrapText="1"/>
    </xf>
    <xf numFmtId="0" fontId="33" fillId="7" borderId="3" xfId="0" applyFont="1" applyFill="1" applyBorder="1" applyAlignment="1">
      <alignment vertical="center" wrapText="1"/>
    </xf>
    <xf numFmtId="0" fontId="35" fillId="7" borderId="3" xfId="0" applyFont="1" applyFill="1" applyBorder="1" applyAlignment="1">
      <alignment horizontal="left" vertical="center" wrapText="1"/>
    </xf>
    <xf numFmtId="10" fontId="23" fillId="7" borderId="3" xfId="0" applyNumberFormat="1" applyFont="1" applyFill="1" applyBorder="1" applyAlignment="1">
      <alignment horizontal="right" vertical="center" wrapText="1"/>
    </xf>
    <xf numFmtId="0" fontId="23" fillId="4" borderId="3" xfId="0" applyFont="1" applyFill="1" applyBorder="1" applyAlignment="1">
      <alignment vertical="center" wrapText="1"/>
    </xf>
    <xf numFmtId="4" fontId="23" fillId="4" borderId="3" xfId="0" applyNumberFormat="1" applyFont="1" applyFill="1" applyBorder="1" applyAlignment="1">
      <alignment horizontal="center" vertical="center" wrapText="1"/>
    </xf>
    <xf numFmtId="10" fontId="23" fillId="4" borderId="3" xfId="2" applyNumberFormat="1" applyFont="1" applyFill="1" applyBorder="1" applyAlignment="1">
      <alignment horizontal="right" vertical="center" wrapText="1"/>
    </xf>
    <xf numFmtId="4" fontId="21" fillId="7" borderId="3" xfId="0" applyNumberFormat="1" applyFont="1" applyFill="1" applyBorder="1" applyAlignment="1">
      <alignment horizontal="center" vertical="center" wrapText="1"/>
    </xf>
    <xf numFmtId="4" fontId="36" fillId="7" borderId="3" xfId="0" applyNumberFormat="1" applyFont="1" applyFill="1" applyBorder="1" applyAlignment="1">
      <alignment horizontal="center" vertical="center" wrapText="1"/>
    </xf>
    <xf numFmtId="0" fontId="36" fillId="7" borderId="3" xfId="0" applyFont="1" applyFill="1" applyBorder="1" applyAlignment="1">
      <alignment horizontal="right" vertical="center" wrapText="1"/>
    </xf>
    <xf numFmtId="9" fontId="23" fillId="7" borderId="3" xfId="2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0" fontId="13" fillId="7" borderId="3" xfId="2" applyNumberFormat="1" applyFont="1" applyFill="1" applyBorder="1" applyAlignment="1">
      <alignment vertical="center" wrapText="1"/>
    </xf>
    <xf numFmtId="4" fontId="28" fillId="7" borderId="3" xfId="0" applyNumberFormat="1" applyFont="1" applyFill="1" applyBorder="1" applyAlignment="1">
      <alignment horizontal="right" vertical="center" wrapText="1"/>
    </xf>
    <xf numFmtId="0" fontId="39" fillId="7" borderId="3" xfId="0" applyFont="1" applyFill="1" applyBorder="1" applyAlignment="1">
      <alignment vertical="center"/>
    </xf>
    <xf numFmtId="0" fontId="38" fillId="7" borderId="3" xfId="0" applyFont="1" applyFill="1" applyBorder="1" applyAlignment="1">
      <alignment vertical="center" wrapText="1"/>
    </xf>
    <xf numFmtId="0" fontId="17" fillId="7" borderId="3" xfId="0" applyFont="1" applyFill="1" applyBorder="1" applyAlignment="1">
      <alignment horizontal="left" vertical="center" wrapText="1" indent="1"/>
    </xf>
    <xf numFmtId="0" fontId="17" fillId="7" borderId="3" xfId="0" applyFont="1" applyFill="1" applyBorder="1" applyAlignment="1">
      <alignment horizontal="right" vertical="center" wrapText="1"/>
    </xf>
    <xf numFmtId="0" fontId="28" fillId="7" borderId="3" xfId="0" applyFont="1" applyFill="1" applyBorder="1" applyAlignment="1">
      <alignment horizontal="left" vertical="center" wrapText="1" indent="1"/>
    </xf>
    <xf numFmtId="0" fontId="17" fillId="7" borderId="3" xfId="0" applyFont="1" applyFill="1" applyBorder="1" applyAlignment="1">
      <alignment horizontal="left" vertical="center" wrapText="1"/>
    </xf>
    <xf numFmtId="4" fontId="32" fillId="2" borderId="3" xfId="0" applyNumberFormat="1" applyFont="1" applyFill="1" applyBorder="1" applyAlignment="1">
      <alignment horizontal="center" vertical="center" wrapText="1"/>
    </xf>
    <xf numFmtId="0" fontId="32" fillId="9" borderId="3" xfId="0" applyFont="1" applyFill="1" applyBorder="1" applyAlignment="1">
      <alignment vertical="center" wrapText="1"/>
    </xf>
    <xf numFmtId="0" fontId="28" fillId="7" borderId="3" xfId="0" applyFont="1" applyFill="1" applyBorder="1" applyAlignment="1">
      <alignment horizontal="right" vertical="center" wrapText="1"/>
    </xf>
    <xf numFmtId="0" fontId="17" fillId="7" borderId="3" xfId="0" applyFont="1" applyFill="1" applyBorder="1" applyAlignment="1">
      <alignment horizontal="left" vertical="center" wrapText="1" indent="3"/>
    </xf>
    <xf numFmtId="4" fontId="17" fillId="7" borderId="14" xfId="0" applyNumberFormat="1" applyFont="1" applyFill="1" applyBorder="1" applyAlignment="1">
      <alignment horizontal="right" vertical="center" wrapText="1"/>
    </xf>
    <xf numFmtId="0" fontId="40" fillId="12" borderId="3" xfId="0" applyFont="1" applyFill="1" applyBorder="1" applyAlignment="1">
      <alignment vertical="center" wrapText="1"/>
    </xf>
    <xf numFmtId="4" fontId="40" fillId="12" borderId="3" xfId="0" applyNumberFormat="1" applyFont="1" applyFill="1" applyBorder="1" applyAlignment="1">
      <alignment horizontal="right" vertical="center" wrapText="1"/>
    </xf>
    <xf numFmtId="0" fontId="40" fillId="12" borderId="3" xfId="0" applyFont="1" applyFill="1" applyBorder="1" applyAlignment="1">
      <alignment horizontal="right" vertical="center" wrapText="1"/>
    </xf>
    <xf numFmtId="0" fontId="17" fillId="13" borderId="3" xfId="0" applyFont="1" applyFill="1" applyBorder="1" applyAlignment="1">
      <alignment vertical="center" wrapText="1"/>
    </xf>
    <xf numFmtId="4" fontId="17" fillId="13" borderId="3" xfId="0" applyNumberFormat="1" applyFont="1" applyFill="1" applyBorder="1" applyAlignment="1">
      <alignment horizontal="right" vertical="center" wrapText="1"/>
    </xf>
    <xf numFmtId="0" fontId="17" fillId="13" borderId="3" xfId="0" applyFont="1" applyFill="1" applyBorder="1" applyAlignment="1">
      <alignment horizontal="right" vertical="center" wrapText="1"/>
    </xf>
    <xf numFmtId="0" fontId="17" fillId="7" borderId="3" xfId="0" applyFont="1" applyFill="1" applyBorder="1" applyAlignment="1">
      <alignment horizontal="left" vertical="center" wrapText="1" indent="4"/>
    </xf>
    <xf numFmtId="0" fontId="17" fillId="7" borderId="3" xfId="0" applyFont="1" applyFill="1" applyBorder="1" applyAlignment="1">
      <alignment horizontal="left" vertical="center" wrapText="1" indent="5"/>
    </xf>
    <xf numFmtId="0" fontId="0" fillId="0" borderId="0" xfId="0" applyAlignment="1">
      <alignment horizontal="center"/>
    </xf>
    <xf numFmtId="0" fontId="42" fillId="0" borderId="0" xfId="0" applyFont="1" applyAlignment="1">
      <alignment vertical="center"/>
    </xf>
    <xf numFmtId="0" fontId="43" fillId="7" borderId="3" xfId="0" applyFont="1" applyFill="1" applyBorder="1" applyAlignment="1">
      <alignment vertical="center" wrapText="1"/>
    </xf>
    <xf numFmtId="4" fontId="43" fillId="7" borderId="3" xfId="0" applyNumberFormat="1" applyFont="1" applyFill="1" applyBorder="1" applyAlignment="1">
      <alignment horizontal="right" vertical="center" wrapText="1"/>
    </xf>
    <xf numFmtId="0" fontId="43" fillId="7" borderId="3" xfId="0" applyFont="1" applyFill="1" applyBorder="1" applyAlignment="1">
      <alignment horizontal="right" vertical="center" wrapText="1"/>
    </xf>
    <xf numFmtId="0" fontId="41" fillId="6" borderId="3" xfId="0" applyFont="1" applyFill="1" applyBorder="1" applyAlignment="1">
      <alignment horizontal="left" vertical="center" wrapText="1" indent="1"/>
    </xf>
    <xf numFmtId="4" fontId="41" fillId="6" borderId="3" xfId="0" applyNumberFormat="1" applyFont="1" applyFill="1" applyBorder="1" applyAlignment="1">
      <alignment horizontal="right" vertical="center" wrapText="1"/>
    </xf>
    <xf numFmtId="0" fontId="41" fillId="6" borderId="3" xfId="0" applyFont="1" applyFill="1" applyBorder="1" applyAlignment="1">
      <alignment horizontal="right" vertical="center" wrapText="1"/>
    </xf>
    <xf numFmtId="0" fontId="41" fillId="6" borderId="3" xfId="0" applyFont="1" applyFill="1" applyBorder="1" applyAlignment="1">
      <alignment horizontal="left" vertical="center" wrapText="1" indent="2"/>
    </xf>
    <xf numFmtId="0" fontId="17" fillId="7" borderId="15" xfId="0" applyFont="1" applyFill="1" applyBorder="1" applyAlignment="1">
      <alignment horizontal="left" vertical="center" wrapText="1" indent="2"/>
    </xf>
    <xf numFmtId="4" fontId="17" fillId="6" borderId="14" xfId="0" applyNumberFormat="1" applyFont="1" applyFill="1" applyBorder="1" applyAlignment="1">
      <alignment horizontal="right" vertical="center" wrapText="1"/>
    </xf>
    <xf numFmtId="0" fontId="28" fillId="6" borderId="15" xfId="0" applyFont="1" applyFill="1" applyBorder="1" applyAlignment="1">
      <alignment vertical="center" wrapText="1"/>
    </xf>
    <xf numFmtId="4" fontId="5" fillId="3" borderId="3" xfId="0" applyNumberFormat="1" applyFont="1" applyFill="1" applyBorder="1" applyAlignment="1">
      <alignment horizontal="right" wrapText="1"/>
    </xf>
    <xf numFmtId="0" fontId="0" fillId="2" borderId="0" xfId="0" applyFill="1"/>
    <xf numFmtId="0" fontId="39" fillId="7" borderId="3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left" vertical="center" wrapText="1" indent="2"/>
    </xf>
    <xf numFmtId="0" fontId="47" fillId="7" borderId="3" xfId="0" applyFont="1" applyFill="1" applyBorder="1" applyAlignment="1">
      <alignment vertical="center"/>
    </xf>
    <xf numFmtId="4" fontId="45" fillId="7" borderId="3" xfId="0" applyNumberFormat="1" applyFont="1" applyFill="1" applyBorder="1" applyAlignment="1">
      <alignment vertical="center" wrapText="1"/>
    </xf>
    <xf numFmtId="4" fontId="17" fillId="2" borderId="14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left" indent="1"/>
    </xf>
    <xf numFmtId="0" fontId="49" fillId="0" borderId="0" xfId="0" applyFont="1" applyAlignment="1">
      <alignment horizontal="left" indent="1"/>
    </xf>
    <xf numFmtId="0" fontId="50" fillId="0" borderId="0" xfId="0" applyFont="1" applyAlignment="1">
      <alignment horizontal="left" indent="1"/>
    </xf>
    <xf numFmtId="0" fontId="48" fillId="0" borderId="1" xfId="0" applyFont="1" applyBorder="1" applyAlignment="1">
      <alignment horizontal="left" indent="1"/>
    </xf>
    <xf numFmtId="0" fontId="48" fillId="0" borderId="2" xfId="0" applyFont="1" applyBorder="1" applyAlignment="1">
      <alignment horizontal="left" indent="1"/>
    </xf>
    <xf numFmtId="0" fontId="48" fillId="0" borderId="4" xfId="0" applyFont="1" applyBorder="1" applyAlignment="1">
      <alignment horizontal="left" indent="1"/>
    </xf>
    <xf numFmtId="0" fontId="51" fillId="0" borderId="15" xfId="0" applyFont="1" applyBorder="1" applyAlignment="1">
      <alignment horizontal="center" vertical="center" wrapText="1" indent="1"/>
    </xf>
    <xf numFmtId="0" fontId="17" fillId="7" borderId="17" xfId="0" applyFont="1" applyFill="1" applyBorder="1" applyAlignment="1">
      <alignment horizontal="left" wrapText="1" indent="1"/>
    </xf>
    <xf numFmtId="0" fontId="52" fillId="7" borderId="17" xfId="0" applyFont="1" applyFill="1" applyBorder="1" applyAlignment="1">
      <alignment horizontal="left" wrapText="1" indent="1"/>
    </xf>
    <xf numFmtId="0" fontId="17" fillId="7" borderId="17" xfId="0" applyFont="1" applyFill="1" applyBorder="1" applyAlignment="1">
      <alignment horizontal="right" wrapText="1" indent="1"/>
    </xf>
    <xf numFmtId="0" fontId="17" fillId="7" borderId="17" xfId="0" applyFont="1" applyFill="1" applyBorder="1" applyAlignment="1">
      <alignment horizontal="left" wrapText="1" indent="2"/>
    </xf>
    <xf numFmtId="4" fontId="17" fillId="7" borderId="17" xfId="0" applyNumberFormat="1" applyFont="1" applyFill="1" applyBorder="1" applyAlignment="1">
      <alignment horizontal="right" wrapText="1" indent="1"/>
    </xf>
    <xf numFmtId="0" fontId="51" fillId="0" borderId="16" xfId="0" applyFont="1" applyBorder="1" applyAlignment="1">
      <alignment horizontal="center" vertical="center" wrapText="1" indent="1"/>
    </xf>
    <xf numFmtId="0" fontId="17" fillId="7" borderId="17" xfId="0" applyFont="1" applyFill="1" applyBorder="1" applyAlignment="1">
      <alignment horizontal="left" wrapText="1" indent="3"/>
    </xf>
    <xf numFmtId="4" fontId="17" fillId="5" borderId="17" xfId="0" applyNumberFormat="1" applyFont="1" applyFill="1" applyBorder="1" applyAlignment="1">
      <alignment horizontal="right" wrapText="1" indent="1"/>
    </xf>
    <xf numFmtId="0" fontId="47" fillId="3" borderId="3" xfId="0" applyFont="1" applyFill="1" applyBorder="1" applyAlignment="1">
      <alignment vertical="center"/>
    </xf>
    <xf numFmtId="4" fontId="52" fillId="7" borderId="17" xfId="0" applyNumberFormat="1" applyFont="1" applyFill="1" applyBorder="1" applyAlignment="1">
      <alignment horizontal="right" wrapText="1" indent="1"/>
    </xf>
    <xf numFmtId="0" fontId="45" fillId="7" borderId="3" xfId="0" applyFont="1" applyFill="1" applyBorder="1" applyAlignment="1">
      <alignment vertical="center" wrapText="1"/>
    </xf>
    <xf numFmtId="0" fontId="17" fillId="5" borderId="3" xfId="0" applyFont="1" applyFill="1" applyBorder="1" applyAlignment="1">
      <alignment vertical="center" wrapText="1"/>
    </xf>
    <xf numFmtId="4" fontId="17" fillId="5" borderId="3" xfId="0" applyNumberFormat="1" applyFont="1" applyFill="1" applyBorder="1" applyAlignment="1">
      <alignment horizontal="right" vertical="center" wrapText="1"/>
    </xf>
    <xf numFmtId="4" fontId="45" fillId="5" borderId="3" xfId="0" applyNumberFormat="1" applyFont="1" applyFill="1" applyBorder="1" applyAlignment="1">
      <alignment vertical="center" wrapText="1"/>
    </xf>
    <xf numFmtId="0" fontId="17" fillId="5" borderId="17" xfId="0" applyFont="1" applyFill="1" applyBorder="1" applyAlignment="1">
      <alignment horizontal="left" wrapText="1" indent="1"/>
    </xf>
    <xf numFmtId="0" fontId="17" fillId="5" borderId="17" xfId="0" applyFont="1" applyFill="1" applyBorder="1" applyAlignment="1">
      <alignment horizontal="right" wrapText="1" indent="1"/>
    </xf>
    <xf numFmtId="4" fontId="52" fillId="5" borderId="17" xfId="0" applyNumberFormat="1" applyFont="1" applyFill="1" applyBorder="1" applyAlignment="1">
      <alignment horizontal="right" wrapText="1" indent="1"/>
    </xf>
    <xf numFmtId="4" fontId="45" fillId="2" borderId="3" xfId="0" applyNumberFormat="1" applyFont="1" applyFill="1" applyBorder="1" applyAlignment="1">
      <alignment vertical="center" wrapText="1"/>
    </xf>
    <xf numFmtId="0" fontId="17" fillId="13" borderId="17" xfId="0" applyFont="1" applyFill="1" applyBorder="1" applyAlignment="1">
      <alignment horizontal="left" wrapText="1" indent="1"/>
    </xf>
    <xf numFmtId="4" fontId="17" fillId="13" borderId="17" xfId="0" applyNumberFormat="1" applyFont="1" applyFill="1" applyBorder="1" applyAlignment="1">
      <alignment horizontal="right" wrapText="1" indent="1"/>
    </xf>
    <xf numFmtId="0" fontId="17" fillId="13" borderId="17" xfId="0" applyFont="1" applyFill="1" applyBorder="1" applyAlignment="1">
      <alignment horizontal="right" wrapText="1" indent="1"/>
    </xf>
    <xf numFmtId="0" fontId="41" fillId="7" borderId="17" xfId="0" applyFont="1" applyFill="1" applyBorder="1" applyAlignment="1">
      <alignment horizontal="left" wrapText="1" indent="1"/>
    </xf>
    <xf numFmtId="4" fontId="41" fillId="7" borderId="17" xfId="0" applyNumberFormat="1" applyFont="1" applyFill="1" applyBorder="1" applyAlignment="1">
      <alignment horizontal="right" wrapText="1" indent="1"/>
    </xf>
    <xf numFmtId="0" fontId="41" fillId="7" borderId="17" xfId="0" applyFont="1" applyFill="1" applyBorder="1" applyAlignment="1">
      <alignment horizontal="right" wrapText="1" indent="1"/>
    </xf>
    <xf numFmtId="0" fontId="17" fillId="7" borderId="17" xfId="0" applyFont="1" applyFill="1" applyBorder="1" applyAlignment="1">
      <alignment horizontal="left" wrapText="1" indent="4"/>
    </xf>
    <xf numFmtId="0" fontId="17" fillId="7" borderId="17" xfId="0" applyFont="1" applyFill="1" applyBorder="1" applyAlignment="1">
      <alignment horizontal="left" wrapText="1" indent="5"/>
    </xf>
    <xf numFmtId="0" fontId="45" fillId="5" borderId="17" xfId="0" applyFont="1" applyFill="1" applyBorder="1" applyAlignment="1">
      <alignment horizontal="left" wrapText="1" indent="1"/>
    </xf>
    <xf numFmtId="4" fontId="45" fillId="5" borderId="17" xfId="0" applyNumberFormat="1" applyFont="1" applyFill="1" applyBorder="1" applyAlignment="1">
      <alignment horizontal="right" wrapText="1" indent="1"/>
    </xf>
    <xf numFmtId="0" fontId="45" fillId="5" borderId="17" xfId="0" applyFont="1" applyFill="1" applyBorder="1" applyAlignment="1">
      <alignment horizontal="right" wrapText="1" indent="1"/>
    </xf>
    <xf numFmtId="3" fontId="5" fillId="0" borderId="3" xfId="2" applyNumberFormat="1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8" fillId="2" borderId="5" xfId="0" applyFont="1" applyFill="1" applyBorder="1" applyAlignment="1">
      <alignment horizontal="left" vertical="center" wrapText="1"/>
    </xf>
    <xf numFmtId="0" fontId="46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8" fillId="3" borderId="1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3" fillId="6" borderId="10" xfId="0" applyFont="1" applyFill="1" applyBorder="1" applyAlignment="1">
      <alignment horizontal="center" vertical="center"/>
    </xf>
    <xf numFmtId="0" fontId="53" fillId="6" borderId="6" xfId="0" applyFont="1" applyFill="1" applyBorder="1" applyAlignment="1">
      <alignment horizontal="center" vertical="center"/>
    </xf>
    <xf numFmtId="0" fontId="53" fillId="6" borderId="11" xfId="0" applyFont="1" applyFill="1" applyBorder="1" applyAlignment="1">
      <alignment horizontal="center" vertical="center"/>
    </xf>
    <xf numFmtId="0" fontId="53" fillId="6" borderId="18" xfId="0" applyFont="1" applyFill="1" applyBorder="1" applyAlignment="1">
      <alignment horizontal="center" vertical="center"/>
    </xf>
    <xf numFmtId="0" fontId="53" fillId="6" borderId="0" xfId="0" applyFont="1" applyFill="1" applyAlignment="1">
      <alignment horizontal="center" vertical="center"/>
    </xf>
    <xf numFmtId="0" fontId="53" fillId="6" borderId="19" xfId="0" applyFont="1" applyFill="1" applyBorder="1" applyAlignment="1">
      <alignment horizontal="center" vertical="center"/>
    </xf>
    <xf numFmtId="0" fontId="53" fillId="6" borderId="12" xfId="0" applyFont="1" applyFill="1" applyBorder="1" applyAlignment="1">
      <alignment horizontal="center" vertical="center"/>
    </xf>
    <xf numFmtId="0" fontId="53" fillId="6" borderId="5" xfId="0" applyFont="1" applyFill="1" applyBorder="1" applyAlignment="1">
      <alignment horizontal="center" vertical="center"/>
    </xf>
    <xf numFmtId="0" fontId="53" fillId="6" borderId="13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7" fillId="2" borderId="1" xfId="4" applyFont="1" applyFill="1" applyBorder="1" applyAlignment="1">
      <alignment horizontal="center" vertical="center" wrapText="1"/>
    </xf>
    <xf numFmtId="0" fontId="37" fillId="2" borderId="4" xfId="4" applyFont="1" applyFill="1" applyBorder="1" applyAlignment="1">
      <alignment horizontal="center" vertical="center" wrapText="1"/>
    </xf>
    <xf numFmtId="0" fontId="31" fillId="2" borderId="7" xfId="4" applyFont="1" applyFill="1" applyBorder="1" applyAlignment="1">
      <alignment horizontal="center" vertical="center" wrapText="1"/>
    </xf>
    <xf numFmtId="0" fontId="31" fillId="2" borderId="8" xfId="4" applyFont="1" applyFill="1" applyBorder="1" applyAlignment="1">
      <alignment horizontal="center" vertical="center" wrapText="1"/>
    </xf>
    <xf numFmtId="0" fontId="31" fillId="2" borderId="9" xfId="4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31" fillId="2" borderId="1" xfId="4" applyFont="1" applyFill="1" applyBorder="1" applyAlignment="1">
      <alignment horizontal="center" vertical="center" wrapText="1"/>
    </xf>
    <xf numFmtId="0" fontId="31" fillId="2" borderId="4" xfId="4" applyFont="1" applyFill="1" applyBorder="1" applyAlignment="1">
      <alignment horizontal="center" vertical="center" wrapText="1"/>
    </xf>
    <xf numFmtId="0" fontId="31" fillId="2" borderId="10" xfId="4" applyFont="1" applyFill="1" applyBorder="1" applyAlignment="1">
      <alignment horizontal="center" vertical="center" wrapText="1"/>
    </xf>
    <xf numFmtId="0" fontId="31" fillId="2" borderId="6" xfId="4" applyFont="1" applyFill="1" applyBorder="1" applyAlignment="1">
      <alignment horizontal="center" vertical="center" wrapText="1"/>
    </xf>
    <xf numFmtId="0" fontId="31" fillId="2" borderId="11" xfId="4" applyFont="1" applyFill="1" applyBorder="1" applyAlignment="1">
      <alignment horizontal="center" vertical="center" wrapText="1"/>
    </xf>
    <xf numFmtId="0" fontId="31" fillId="2" borderId="12" xfId="4" applyFont="1" applyFill="1" applyBorder="1" applyAlignment="1">
      <alignment horizontal="center" vertical="center" wrapText="1"/>
    </xf>
    <xf numFmtId="0" fontId="31" fillId="2" borderId="5" xfId="4" applyFont="1" applyFill="1" applyBorder="1" applyAlignment="1">
      <alignment horizontal="center" vertical="center" wrapText="1"/>
    </xf>
    <xf numFmtId="0" fontId="31" fillId="2" borderId="13" xfId="4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center" wrapText="1"/>
    </xf>
    <xf numFmtId="0" fontId="16" fillId="2" borderId="2" xfId="4" applyFont="1" applyFill="1" applyBorder="1" applyAlignment="1">
      <alignment horizontal="center" vertical="center" wrapText="1"/>
    </xf>
    <xf numFmtId="0" fontId="16" fillId="2" borderId="4" xfId="4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4" fillId="6" borderId="0" xfId="0" applyFont="1" applyFill="1" applyAlignment="1">
      <alignment horizontal="center" vertical="center"/>
    </xf>
  </cellXfs>
  <cellStyles count="5">
    <cellStyle name="Normalno" xfId="0" builtinId="0"/>
    <cellStyle name="Normalno 2" xfId="4" xr:uid="{982F8F23-399C-40E0-8828-87DE996E76BD}"/>
    <cellStyle name="Obično_List4" xfId="1" xr:uid="{00000000-0005-0000-0000-000001000000}"/>
    <cellStyle name="Postotak" xfId="2" builtinId="5"/>
    <cellStyle name="Zarez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PRIHODI 2024.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6020603674540682"/>
          <c:y val="0.23189814814814816"/>
          <c:w val="0.7953495188101487"/>
          <c:h val="0.357102653834937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List4!$B$4</c:f>
              <c:strCache>
                <c:ptCount val="1"/>
                <c:pt idx="0">
                  <c:v>Plan 2024.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List4!$A$5:$A$23</c:f>
              <c:strCache>
                <c:ptCount val="6"/>
                <c:pt idx="0">
                  <c:v>63 Pomoći iz inozemstva (darovnice) i od subjekata unutar opće države</c:v>
                </c:pt>
                <c:pt idx="1">
                  <c:v>64 Prihodi od imovine</c:v>
                </c:pt>
                <c:pt idx="2">
                  <c:v>65 Prihodi od upravnih administrativnih pristojbi, pristojbi po posebnim propisima i naknada</c:v>
                </c:pt>
                <c:pt idx="3">
                  <c:v>66 Prihodi od prodaje proizvoda i robe te pruženih usluga i prihodi od donacija te povrati po protestiranim jamstvima</c:v>
                </c:pt>
                <c:pt idx="4">
                  <c:v>67 Prihodi od nadležnog proračuna  i od HZZO-a</c:v>
                </c:pt>
                <c:pt idx="5">
                  <c:v>72 Prihodi od prodaje proizvedene dugotrajne imovine</c:v>
                </c:pt>
              </c:strCache>
            </c:strRef>
          </c:cat>
          <c:val>
            <c:numRef>
              <c:f>List4!$B$5:$B$23</c:f>
              <c:numCache>
                <c:formatCode>General</c:formatCode>
                <c:ptCount val="6"/>
                <c:pt idx="0" formatCode="#,##0.00">
                  <c:v>1109114</c:v>
                </c:pt>
                <c:pt idx="1">
                  <c:v>10</c:v>
                </c:pt>
                <c:pt idx="2" formatCode="#,##0.00">
                  <c:v>20619</c:v>
                </c:pt>
                <c:pt idx="3" formatCode="#,##0.00">
                  <c:v>500000</c:v>
                </c:pt>
                <c:pt idx="4" formatCode="#,##0.00">
                  <c:v>323340</c:v>
                </c:pt>
                <c:pt idx="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25-46D3-89FE-B45C11A2B6E4}"/>
            </c:ext>
          </c:extLst>
        </c:ser>
        <c:ser>
          <c:idx val="1"/>
          <c:order val="1"/>
          <c:tx>
            <c:strRef>
              <c:f>List4!$C$4</c:f>
              <c:strCache>
                <c:ptCount val="1"/>
                <c:pt idx="0">
                  <c:v>Izvršenje 2024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List4!$A$5:$A$23</c:f>
              <c:strCache>
                <c:ptCount val="6"/>
                <c:pt idx="0">
                  <c:v>63 Pomoći iz inozemstva (darovnice) i od subjekata unutar opće države</c:v>
                </c:pt>
                <c:pt idx="1">
                  <c:v>64 Prihodi od imovine</c:v>
                </c:pt>
                <c:pt idx="2">
                  <c:v>65 Prihodi od upravnih administrativnih pristojbi, pristojbi po posebnim propisima i naknada</c:v>
                </c:pt>
                <c:pt idx="3">
                  <c:v>66 Prihodi od prodaje proizvoda i robe te pruženih usluga i prihodi od donacija te povrati po protestiranim jamstvima</c:v>
                </c:pt>
                <c:pt idx="4">
                  <c:v>67 Prihodi od nadležnog proračuna  i od HZZO-a</c:v>
                </c:pt>
                <c:pt idx="5">
                  <c:v>72 Prihodi od prodaje proizvedene dugotrajne imovine</c:v>
                </c:pt>
              </c:strCache>
            </c:strRef>
          </c:cat>
          <c:val>
            <c:numRef>
              <c:f>List4!$C$5:$C$23</c:f>
              <c:numCache>
                <c:formatCode>General</c:formatCode>
                <c:ptCount val="6"/>
                <c:pt idx="0" formatCode="#,##0.00">
                  <c:v>1086847.1000000001</c:v>
                </c:pt>
                <c:pt idx="1">
                  <c:v>0.15</c:v>
                </c:pt>
                <c:pt idx="2" formatCode="#,##0.00">
                  <c:v>17755.669999999998</c:v>
                </c:pt>
                <c:pt idx="3" formatCode="#,##0.00">
                  <c:v>500000</c:v>
                </c:pt>
                <c:pt idx="4" formatCode="#,##0.00">
                  <c:v>282639.55</c:v>
                </c:pt>
                <c:pt idx="5">
                  <c:v>57.72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25-46D3-89FE-B45C11A2B6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28187040"/>
        <c:axId val="1631632192"/>
      </c:barChart>
      <c:catAx>
        <c:axId val="162818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cap="all" spc="120" normalizeH="0" baseline="0">
                <a:ln w="3175" cap="rnd" cmpd="dbl"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632192"/>
        <c:crosses val="autoZero"/>
        <c:auto val="1"/>
        <c:lblAlgn val="ctr"/>
        <c:lblOffset val="100"/>
        <c:noMultiLvlLbl val="0"/>
      </c:catAx>
      <c:valAx>
        <c:axId val="1631632192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6281870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281940</xdr:colOff>
      <xdr:row>3</xdr:row>
      <xdr:rowOff>137160</xdr:rowOff>
    </xdr:from>
    <xdr:to>
      <xdr:col>11</xdr:col>
      <xdr:colOff>60960</xdr:colOff>
      <xdr:row>26</xdr:row>
      <xdr:rowOff>152400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A25C3B6-42C3-4FF8-A059-AE378D5DE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zoomScaleNormal="100" workbookViewId="0">
      <selection activeCell="M25" sqref="M25"/>
    </sheetView>
  </sheetViews>
  <sheetFormatPr defaultRowHeight="15" x14ac:dyDescent="0.25"/>
  <cols>
    <col min="2" max="2" width="8.85546875" customWidth="1"/>
    <col min="6" max="6" width="25.28515625" customWidth="1"/>
    <col min="7" max="7" width="28" customWidth="1"/>
    <col min="8" max="8" width="25.28515625" customWidth="1"/>
    <col min="9" max="9" width="25.28515625" hidden="1" customWidth="1"/>
    <col min="10" max="10" width="25.28515625" customWidth="1"/>
    <col min="11" max="12" width="15.7109375" customWidth="1"/>
    <col min="13" max="13" width="25.28515625" customWidth="1"/>
  </cols>
  <sheetData>
    <row r="1" spans="1:13" x14ac:dyDescent="0.25">
      <c r="A1" s="216"/>
      <c r="B1" s="216"/>
      <c r="C1" s="216"/>
      <c r="D1" s="216"/>
      <c r="E1" s="216"/>
      <c r="F1" s="216"/>
      <c r="G1" s="216"/>
      <c r="H1" s="216"/>
      <c r="I1" s="216"/>
    </row>
    <row r="2" spans="1:13" ht="70.900000000000006" customHeight="1" x14ac:dyDescent="0.25">
      <c r="A2" s="226" t="s">
        <v>299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"/>
    </row>
    <row r="3" spans="1:13" ht="18" customHeight="1" x14ac:dyDescent="0.25"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"/>
    </row>
    <row r="4" spans="1:13" ht="15.75" customHeight="1" x14ac:dyDescent="0.25">
      <c r="B4" s="219" t="s">
        <v>7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"/>
    </row>
    <row r="5" spans="1:13" ht="18" x14ac:dyDescent="0.25"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3"/>
    </row>
    <row r="6" spans="1:13" ht="18" customHeight="1" x14ac:dyDescent="0.25">
      <c r="B6" s="219" t="s">
        <v>40</v>
      </c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0"/>
    </row>
    <row r="7" spans="1:13" ht="18" customHeight="1" x14ac:dyDescent="0.25"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0"/>
    </row>
    <row r="8" spans="1:13" ht="18" customHeight="1" x14ac:dyDescent="0.25">
      <c r="B8" s="225" t="s">
        <v>44</v>
      </c>
      <c r="C8" s="225"/>
      <c r="D8" s="225"/>
      <c r="E8" s="225"/>
      <c r="F8" s="225"/>
      <c r="G8" s="40"/>
      <c r="H8" s="36"/>
      <c r="I8" s="36"/>
      <c r="J8" s="36"/>
      <c r="K8" s="37"/>
      <c r="L8" s="37"/>
    </row>
    <row r="9" spans="1:13" ht="25.5" x14ac:dyDescent="0.25">
      <c r="B9" s="222" t="s">
        <v>3</v>
      </c>
      <c r="C9" s="222"/>
      <c r="D9" s="222"/>
      <c r="E9" s="222"/>
      <c r="F9" s="222"/>
      <c r="G9" s="23" t="s">
        <v>204</v>
      </c>
      <c r="H9" s="23" t="s">
        <v>300</v>
      </c>
      <c r="I9" s="23" t="s">
        <v>154</v>
      </c>
      <c r="J9" s="23" t="s">
        <v>301</v>
      </c>
      <c r="K9" s="23" t="s">
        <v>19</v>
      </c>
      <c r="L9" s="23" t="s">
        <v>39</v>
      </c>
    </row>
    <row r="10" spans="1:13" x14ac:dyDescent="0.25">
      <c r="B10" s="223">
        <v>1</v>
      </c>
      <c r="C10" s="223"/>
      <c r="D10" s="223"/>
      <c r="E10" s="223"/>
      <c r="F10" s="224"/>
      <c r="G10" s="28">
        <v>2</v>
      </c>
      <c r="H10" s="27">
        <v>3</v>
      </c>
      <c r="I10" s="27">
        <v>4</v>
      </c>
      <c r="J10" s="27">
        <v>4</v>
      </c>
      <c r="K10" s="27" t="s">
        <v>302</v>
      </c>
      <c r="L10" s="27" t="s">
        <v>303</v>
      </c>
    </row>
    <row r="11" spans="1:13" x14ac:dyDescent="0.25">
      <c r="B11" s="231" t="s">
        <v>21</v>
      </c>
      <c r="C11" s="232"/>
      <c r="D11" s="232"/>
      <c r="E11" s="232"/>
      <c r="F11" s="233"/>
      <c r="G11" s="41">
        <v>302217.53999999998</v>
      </c>
      <c r="H11" s="41">
        <v>1737900</v>
      </c>
      <c r="I11" s="43">
        <f>+H11</f>
        <v>1737900</v>
      </c>
      <c r="J11" s="41">
        <v>528320.86</v>
      </c>
      <c r="K11" s="215">
        <f>J11/G11*100</f>
        <v>174.81475760804619</v>
      </c>
      <c r="L11" s="215">
        <f>J11/H11*100</f>
        <v>30.399957419874564</v>
      </c>
      <c r="M11" s="173"/>
    </row>
    <row r="12" spans="1:13" x14ac:dyDescent="0.25">
      <c r="B12" s="234" t="s">
        <v>20</v>
      </c>
      <c r="C12" s="233"/>
      <c r="D12" s="233"/>
      <c r="E12" s="233"/>
      <c r="F12" s="233"/>
      <c r="G12" s="41">
        <v>0</v>
      </c>
      <c r="H12" s="41">
        <v>0</v>
      </c>
      <c r="I12" s="43">
        <f>+H12</f>
        <v>0</v>
      </c>
      <c r="J12" s="41"/>
      <c r="K12" s="215"/>
      <c r="L12" s="215"/>
    </row>
    <row r="13" spans="1:13" x14ac:dyDescent="0.25">
      <c r="B13" s="228" t="s">
        <v>0</v>
      </c>
      <c r="C13" s="229"/>
      <c r="D13" s="229"/>
      <c r="E13" s="229"/>
      <c r="F13" s="230"/>
      <c r="G13" s="42">
        <f>+G11+G12</f>
        <v>302217.53999999998</v>
      </c>
      <c r="H13" s="42">
        <f>+H12+H11</f>
        <v>1737900</v>
      </c>
      <c r="I13" s="43">
        <f>+I11+I12</f>
        <v>1737900</v>
      </c>
      <c r="J13" s="42">
        <f>+J11+J12</f>
        <v>528320.86</v>
      </c>
      <c r="K13" s="215">
        <f t="shared" ref="K13:K16" si="0">J13/G13*100</f>
        <v>174.81475760804619</v>
      </c>
      <c r="L13" s="215">
        <f t="shared" ref="L13:L16" si="1">J13/H13*100</f>
        <v>30.399957419874564</v>
      </c>
    </row>
    <row r="14" spans="1:13" x14ac:dyDescent="0.25">
      <c r="B14" s="236" t="s">
        <v>22</v>
      </c>
      <c r="C14" s="232"/>
      <c r="D14" s="232"/>
      <c r="E14" s="232"/>
      <c r="F14" s="232"/>
      <c r="G14" s="41">
        <v>302217.53999999998</v>
      </c>
      <c r="H14" s="41">
        <v>1326900</v>
      </c>
      <c r="I14" s="43">
        <f>+H14</f>
        <v>1326900</v>
      </c>
      <c r="J14" s="41">
        <v>592887.29</v>
      </c>
      <c r="K14" s="215">
        <f t="shared" si="0"/>
        <v>196.17898087582876</v>
      </c>
      <c r="L14" s="215">
        <f t="shared" si="1"/>
        <v>44.682138066169266</v>
      </c>
    </row>
    <row r="15" spans="1:13" x14ac:dyDescent="0.25">
      <c r="B15" s="234" t="s">
        <v>23</v>
      </c>
      <c r="C15" s="233"/>
      <c r="D15" s="233"/>
      <c r="E15" s="233"/>
      <c r="F15" s="233"/>
      <c r="G15" s="41"/>
      <c r="H15" s="41">
        <v>411000</v>
      </c>
      <c r="I15" s="43">
        <f>+H15</f>
        <v>411000</v>
      </c>
      <c r="J15" s="41">
        <v>8166.29</v>
      </c>
      <c r="K15" s="215"/>
      <c r="L15" s="215">
        <f t="shared" si="1"/>
        <v>1.9869318734793189</v>
      </c>
    </row>
    <row r="16" spans="1:13" x14ac:dyDescent="0.25">
      <c r="B16" s="15" t="s">
        <v>1</v>
      </c>
      <c r="C16" s="35"/>
      <c r="D16" s="35"/>
      <c r="E16" s="35"/>
      <c r="F16" s="35"/>
      <c r="G16" s="42">
        <f>+G14+G15</f>
        <v>302217.53999999998</v>
      </c>
      <c r="H16" s="42">
        <f>+H15+H14</f>
        <v>1737900</v>
      </c>
      <c r="I16" s="43">
        <f>+I15+I14</f>
        <v>1737900</v>
      </c>
      <c r="J16" s="42">
        <f>+J14+J15</f>
        <v>601053.58000000007</v>
      </c>
      <c r="K16" s="215">
        <f t="shared" si="0"/>
        <v>198.88110398886846</v>
      </c>
      <c r="L16" s="215">
        <f t="shared" si="1"/>
        <v>34.5850497727142</v>
      </c>
    </row>
    <row r="17" spans="2:13" x14ac:dyDescent="0.25">
      <c r="B17" s="235" t="s">
        <v>2</v>
      </c>
      <c r="C17" s="229"/>
      <c r="D17" s="229"/>
      <c r="E17" s="229"/>
      <c r="F17" s="229"/>
      <c r="G17" s="172">
        <f>+G13-G16</f>
        <v>0</v>
      </c>
      <c r="H17" s="172">
        <f>+H13-H16</f>
        <v>0</v>
      </c>
      <c r="I17" s="44">
        <v>0</v>
      </c>
      <c r="J17" s="172">
        <f>+J13-J16</f>
        <v>-72732.720000000088</v>
      </c>
      <c r="K17" s="215"/>
      <c r="L17" s="215"/>
    </row>
    <row r="18" spans="2:13" ht="18" x14ac:dyDescent="0.25">
      <c r="B18" s="220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1"/>
    </row>
    <row r="20" spans="2:13" x14ac:dyDescent="0.25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2:13" x14ac:dyDescent="0.25">
      <c r="B21" s="217" t="s">
        <v>48</v>
      </c>
      <c r="C21" s="217"/>
      <c r="D21" s="217"/>
      <c r="E21" s="217"/>
      <c r="F21" s="217"/>
      <c r="G21" s="217"/>
      <c r="H21" s="217"/>
      <c r="I21" s="217"/>
      <c r="J21" s="217"/>
      <c r="K21" s="217"/>
      <c r="L21" s="217"/>
    </row>
    <row r="22" spans="2:13" ht="15" customHeight="1" x14ac:dyDescent="0.25">
      <c r="B22" s="217" t="s">
        <v>49</v>
      </c>
      <c r="C22" s="217"/>
      <c r="D22" s="217"/>
      <c r="E22" s="217"/>
      <c r="F22" s="217"/>
      <c r="G22" s="217"/>
      <c r="H22" s="217"/>
      <c r="I22" s="217"/>
      <c r="J22" s="217"/>
      <c r="K22" s="217"/>
      <c r="L22" s="217"/>
    </row>
    <row r="23" spans="2:13" ht="15" customHeight="1" x14ac:dyDescent="0.25">
      <c r="B23" s="217" t="s">
        <v>51</v>
      </c>
      <c r="C23" s="217"/>
      <c r="D23" s="217"/>
      <c r="E23" s="217"/>
      <c r="F23" s="217"/>
      <c r="G23" s="217"/>
      <c r="H23" s="217"/>
      <c r="I23" s="217"/>
      <c r="J23" s="217"/>
      <c r="K23" s="217"/>
      <c r="L23" s="217"/>
    </row>
    <row r="24" spans="2:13" ht="15" customHeight="1" x14ac:dyDescent="0.25">
      <c r="B24" s="217" t="s">
        <v>52</v>
      </c>
      <c r="C24" s="217"/>
      <c r="D24" s="217"/>
      <c r="E24" s="217"/>
      <c r="F24" s="217"/>
      <c r="G24" s="217"/>
      <c r="H24" s="217"/>
      <c r="I24" s="217"/>
      <c r="J24" s="217"/>
      <c r="K24" s="217"/>
      <c r="L24" s="217"/>
    </row>
    <row r="25" spans="2:13" ht="36.75" customHeight="1" x14ac:dyDescent="0.25"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</row>
    <row r="26" spans="2:13" ht="15" customHeight="1" x14ac:dyDescent="0.25">
      <c r="B26" s="227" t="s">
        <v>53</v>
      </c>
      <c r="C26" s="227"/>
      <c r="D26" s="227"/>
      <c r="E26" s="227"/>
      <c r="F26" s="227"/>
      <c r="G26" s="227"/>
      <c r="H26" s="227"/>
      <c r="I26" s="227"/>
      <c r="J26" s="227"/>
      <c r="K26" s="227"/>
      <c r="L26" s="227"/>
    </row>
    <row r="27" spans="2:13" x14ac:dyDescent="0.25"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</row>
  </sheetData>
  <mergeCells count="22">
    <mergeCell ref="B24:L25"/>
    <mergeCell ref="B26:L27"/>
    <mergeCell ref="B13:F13"/>
    <mergeCell ref="B11:F11"/>
    <mergeCell ref="B12:F12"/>
    <mergeCell ref="B15:F15"/>
    <mergeCell ref="B17:F17"/>
    <mergeCell ref="B14:F14"/>
    <mergeCell ref="B21:L21"/>
    <mergeCell ref="B22:L22"/>
    <mergeCell ref="A1:I1"/>
    <mergeCell ref="B23:L23"/>
    <mergeCell ref="B3:L3"/>
    <mergeCell ref="B5:L5"/>
    <mergeCell ref="B7:L7"/>
    <mergeCell ref="B18:L18"/>
    <mergeCell ref="B6:L6"/>
    <mergeCell ref="B4:L4"/>
    <mergeCell ref="B9:F9"/>
    <mergeCell ref="B10:F10"/>
    <mergeCell ref="B8:F8"/>
    <mergeCell ref="A2:L2"/>
  </mergeCells>
  <pageMargins left="0.7" right="0.7" top="0.75" bottom="0.75" header="0.3" footer="0.3"/>
  <pageSetup paperSize="9" scale="77" orientation="landscape" r:id="rId1"/>
  <ignoredErrors>
    <ignoredError sqref="H1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80D2F-ACE0-430D-B010-F9EA05F192FB}">
  <dimension ref="A1:F141"/>
  <sheetViews>
    <sheetView workbookViewId="0">
      <selection activeCell="A3" sqref="A3:E5"/>
    </sheetView>
  </sheetViews>
  <sheetFormatPr defaultRowHeight="15" x14ac:dyDescent="0.25"/>
  <cols>
    <col min="1" max="1" width="5" customWidth="1"/>
    <col min="2" max="2" width="30.140625" style="24" bestFit="1" customWidth="1"/>
    <col min="3" max="3" width="16.85546875" style="24" bestFit="1" customWidth="1"/>
    <col min="4" max="4" width="16.28515625" style="24" customWidth="1"/>
    <col min="5" max="5" width="17.85546875" style="24" customWidth="1"/>
  </cols>
  <sheetData>
    <row r="1" spans="1:6" ht="14.45" customHeight="1" x14ac:dyDescent="0.25">
      <c r="A1" s="269" t="s">
        <v>6</v>
      </c>
      <c r="B1" s="269"/>
      <c r="C1" s="269"/>
      <c r="D1" s="269"/>
      <c r="E1" s="269"/>
      <c r="F1" s="161"/>
    </row>
    <row r="2" spans="1:6" ht="14.45" customHeight="1" x14ac:dyDescent="0.25">
      <c r="A2" s="269"/>
      <c r="B2" s="269"/>
      <c r="C2" s="269"/>
      <c r="D2" s="269"/>
      <c r="E2" s="269"/>
      <c r="F2" s="161"/>
    </row>
    <row r="3" spans="1:6" ht="14.45" customHeight="1" x14ac:dyDescent="0.25">
      <c r="A3" s="270" t="s">
        <v>43</v>
      </c>
      <c r="B3" s="270"/>
      <c r="C3" s="270"/>
      <c r="D3" s="270"/>
      <c r="E3" s="270"/>
      <c r="F3" s="161"/>
    </row>
    <row r="4" spans="1:6" ht="14.45" customHeight="1" x14ac:dyDescent="0.25">
      <c r="A4" s="270"/>
      <c r="B4" s="270"/>
      <c r="C4" s="270"/>
      <c r="D4" s="270"/>
      <c r="E4" s="270"/>
      <c r="F4" s="161"/>
    </row>
    <row r="5" spans="1:6" x14ac:dyDescent="0.25">
      <c r="A5" s="270"/>
      <c r="B5" s="270"/>
      <c r="C5" s="270"/>
      <c r="D5" s="270"/>
      <c r="E5" s="270"/>
      <c r="F5" s="160"/>
    </row>
    <row r="6" spans="1:6" x14ac:dyDescent="0.25">
      <c r="A6" s="160"/>
      <c r="B6" s="160"/>
      <c r="C6" s="160"/>
      <c r="D6" s="160"/>
      <c r="E6" s="160"/>
      <c r="F6" s="160"/>
    </row>
    <row r="7" spans="1:6" ht="15.75" x14ac:dyDescent="0.25">
      <c r="B7" s="141" t="s">
        <v>178</v>
      </c>
      <c r="C7" s="141" t="s">
        <v>185</v>
      </c>
      <c r="D7" s="141" t="s">
        <v>202</v>
      </c>
      <c r="E7" s="141" t="s">
        <v>203</v>
      </c>
    </row>
    <row r="8" spans="1:6" x14ac:dyDescent="0.25">
      <c r="B8" s="152" t="s">
        <v>186</v>
      </c>
      <c r="C8" s="153">
        <v>1949990</v>
      </c>
      <c r="D8" s="153">
        <v>1891165.61</v>
      </c>
      <c r="E8" s="154">
        <v>96.98</v>
      </c>
    </row>
    <row r="9" spans="1:6" x14ac:dyDescent="0.25">
      <c r="B9" s="152" t="s">
        <v>187</v>
      </c>
      <c r="C9" s="153">
        <v>1949990</v>
      </c>
      <c r="D9" s="153">
        <v>1891165.61</v>
      </c>
      <c r="E9" s="154">
        <v>96.98</v>
      </c>
    </row>
    <row r="10" spans="1:6" ht="51" x14ac:dyDescent="0.25">
      <c r="B10" s="93" t="s">
        <v>188</v>
      </c>
      <c r="C10" s="94">
        <v>1949990</v>
      </c>
      <c r="D10" s="94">
        <v>1891165.61</v>
      </c>
      <c r="E10" s="144">
        <v>96.98</v>
      </c>
    </row>
    <row r="11" spans="1:6" ht="25.5" x14ac:dyDescent="0.25">
      <c r="B11" s="93" t="s">
        <v>189</v>
      </c>
      <c r="C11" s="94">
        <v>1949990</v>
      </c>
      <c r="D11" s="94">
        <v>1891165.61</v>
      </c>
      <c r="E11" s="144">
        <v>96.98</v>
      </c>
    </row>
    <row r="12" spans="1:6" x14ac:dyDescent="0.25">
      <c r="B12" s="162" t="s">
        <v>162</v>
      </c>
      <c r="C12" s="163">
        <v>1949990</v>
      </c>
      <c r="D12" s="163">
        <v>1891165.61</v>
      </c>
      <c r="E12" s="164">
        <v>96.98</v>
      </c>
    </row>
    <row r="13" spans="1:6" ht="25.5" x14ac:dyDescent="0.25">
      <c r="B13" s="155" t="s">
        <v>190</v>
      </c>
      <c r="C13" s="156">
        <v>1949990</v>
      </c>
      <c r="D13" s="156">
        <v>1891165.61</v>
      </c>
      <c r="E13" s="157">
        <v>96.98</v>
      </c>
    </row>
    <row r="14" spans="1:6" ht="25.5" x14ac:dyDescent="0.25">
      <c r="B14" s="165" t="s">
        <v>191</v>
      </c>
      <c r="C14" s="166">
        <v>68000</v>
      </c>
      <c r="D14" s="166">
        <v>68000</v>
      </c>
      <c r="E14" s="167">
        <v>100</v>
      </c>
    </row>
    <row r="15" spans="1:6" ht="25.5" x14ac:dyDescent="0.25">
      <c r="B15" s="150" t="s">
        <v>149</v>
      </c>
      <c r="C15" s="94">
        <v>68000</v>
      </c>
      <c r="D15" s="94">
        <v>68000</v>
      </c>
      <c r="E15" s="144">
        <v>100</v>
      </c>
    </row>
    <row r="16" spans="1:6" x14ac:dyDescent="0.25">
      <c r="B16" s="158" t="s">
        <v>95</v>
      </c>
      <c r="C16" s="94">
        <v>67500</v>
      </c>
      <c r="D16" s="94">
        <v>67499.34</v>
      </c>
      <c r="E16" s="144">
        <v>100</v>
      </c>
    </row>
    <row r="17" spans="2:5" x14ac:dyDescent="0.25">
      <c r="B17" s="159" t="s">
        <v>97</v>
      </c>
      <c r="C17" s="142"/>
      <c r="D17" s="94">
        <v>4874.58</v>
      </c>
      <c r="E17" s="142"/>
    </row>
    <row r="18" spans="2:5" ht="25.5" x14ac:dyDescent="0.25">
      <c r="B18" s="159" t="s">
        <v>99</v>
      </c>
      <c r="C18" s="142"/>
      <c r="D18" s="144">
        <v>749</v>
      </c>
      <c r="E18" s="142"/>
    </row>
    <row r="19" spans="2:5" ht="25.5" x14ac:dyDescent="0.25">
      <c r="B19" s="159" t="s">
        <v>101</v>
      </c>
      <c r="C19" s="142"/>
      <c r="D19" s="94">
        <v>12913.74</v>
      </c>
      <c r="E19" s="142"/>
    </row>
    <row r="20" spans="2:5" x14ac:dyDescent="0.25">
      <c r="B20" s="159" t="s">
        <v>103</v>
      </c>
      <c r="C20" s="142"/>
      <c r="D20" s="142"/>
      <c r="E20" s="142"/>
    </row>
    <row r="21" spans="2:5" ht="38.25" x14ac:dyDescent="0.25">
      <c r="B21" s="159" t="s">
        <v>104</v>
      </c>
      <c r="C21" s="142"/>
      <c r="D21" s="94">
        <v>1662.3</v>
      </c>
      <c r="E21" s="142"/>
    </row>
    <row r="22" spans="2:5" ht="25.5" x14ac:dyDescent="0.25">
      <c r="B22" s="159" t="s">
        <v>105</v>
      </c>
      <c r="C22" s="142"/>
      <c r="D22" s="94">
        <v>1081.3</v>
      </c>
      <c r="E22" s="142"/>
    </row>
    <row r="23" spans="2:5" ht="25.5" x14ac:dyDescent="0.25">
      <c r="B23" s="159" t="s">
        <v>106</v>
      </c>
      <c r="C23" s="142"/>
      <c r="D23" s="144">
        <v>336.86</v>
      </c>
      <c r="E23" s="142"/>
    </row>
    <row r="24" spans="2:5" ht="25.5" x14ac:dyDescent="0.25">
      <c r="B24" s="159" t="s">
        <v>108</v>
      </c>
      <c r="C24" s="142"/>
      <c r="D24" s="94">
        <v>5364.59</v>
      </c>
      <c r="E24" s="142"/>
    </row>
    <row r="25" spans="2:5" ht="25.5" x14ac:dyDescent="0.25">
      <c r="B25" s="159" t="s">
        <v>109</v>
      </c>
      <c r="C25" s="142"/>
      <c r="D25" s="94">
        <v>5663.73</v>
      </c>
      <c r="E25" s="142"/>
    </row>
    <row r="26" spans="2:5" ht="25.5" x14ac:dyDescent="0.25">
      <c r="B26" s="159" t="s">
        <v>181</v>
      </c>
      <c r="C26" s="142"/>
      <c r="D26" s="94">
        <v>2585</v>
      </c>
      <c r="E26" s="142"/>
    </row>
    <row r="27" spans="2:5" x14ac:dyDescent="0.25">
      <c r="B27" s="159" t="s">
        <v>110</v>
      </c>
      <c r="C27" s="142"/>
      <c r="D27" s="94">
        <v>5787.07</v>
      </c>
      <c r="E27" s="142"/>
    </row>
    <row r="28" spans="2:5" ht="25.5" x14ac:dyDescent="0.25">
      <c r="B28" s="159" t="s">
        <v>111</v>
      </c>
      <c r="C28" s="142"/>
      <c r="D28" s="94">
        <v>3020</v>
      </c>
      <c r="E28" s="142"/>
    </row>
    <row r="29" spans="2:5" x14ac:dyDescent="0.25">
      <c r="B29" s="159" t="s">
        <v>112</v>
      </c>
      <c r="C29" s="142"/>
      <c r="D29" s="94">
        <v>3990.79</v>
      </c>
      <c r="E29" s="142"/>
    </row>
    <row r="30" spans="2:5" x14ac:dyDescent="0.25">
      <c r="B30" s="159" t="s">
        <v>113</v>
      </c>
      <c r="C30" s="142"/>
      <c r="D30" s="94">
        <v>11843.73</v>
      </c>
      <c r="E30" s="142"/>
    </row>
    <row r="31" spans="2:5" x14ac:dyDescent="0.25">
      <c r="B31" s="159" t="s">
        <v>115</v>
      </c>
      <c r="C31" s="142"/>
      <c r="D31" s="94">
        <v>1767.07</v>
      </c>
      <c r="E31" s="142"/>
    </row>
    <row r="32" spans="2:5" x14ac:dyDescent="0.25">
      <c r="B32" s="159" t="s">
        <v>116</v>
      </c>
      <c r="C32" s="142"/>
      <c r="D32" s="94">
        <v>3287.51</v>
      </c>
      <c r="E32" s="142"/>
    </row>
    <row r="33" spans="2:5" x14ac:dyDescent="0.25">
      <c r="B33" s="159" t="s">
        <v>117</v>
      </c>
      <c r="C33" s="142"/>
      <c r="D33" s="144">
        <v>143.09</v>
      </c>
      <c r="E33" s="142"/>
    </row>
    <row r="34" spans="2:5" x14ac:dyDescent="0.25">
      <c r="B34" s="159" t="s">
        <v>118</v>
      </c>
      <c r="C34" s="142"/>
      <c r="D34" s="144">
        <v>958.89</v>
      </c>
      <c r="E34" s="142"/>
    </row>
    <row r="35" spans="2:5" ht="25.5" x14ac:dyDescent="0.25">
      <c r="B35" s="159" t="s">
        <v>120</v>
      </c>
      <c r="C35" s="142"/>
      <c r="D35" s="94">
        <v>1470.09</v>
      </c>
      <c r="E35" s="142"/>
    </row>
    <row r="36" spans="2:5" x14ac:dyDescent="0.25">
      <c r="B36" s="158" t="s">
        <v>121</v>
      </c>
      <c r="C36" s="144">
        <v>500</v>
      </c>
      <c r="D36" s="144">
        <v>500.66</v>
      </c>
      <c r="E36" s="144">
        <v>100.13</v>
      </c>
    </row>
    <row r="37" spans="2:5" ht="25.5" x14ac:dyDescent="0.25">
      <c r="B37" s="159" t="s">
        <v>123</v>
      </c>
      <c r="C37" s="142"/>
      <c r="D37" s="144">
        <v>500.66</v>
      </c>
      <c r="E37" s="142"/>
    </row>
    <row r="38" spans="2:5" ht="38.25" x14ac:dyDescent="0.25">
      <c r="B38" s="168" t="s">
        <v>192</v>
      </c>
      <c r="C38" s="166">
        <v>1007300</v>
      </c>
      <c r="D38" s="166">
        <v>999102.08</v>
      </c>
      <c r="E38" s="167">
        <v>99.19</v>
      </c>
    </row>
    <row r="39" spans="2:5" ht="38.25" x14ac:dyDescent="0.25">
      <c r="B39" s="150" t="s">
        <v>144</v>
      </c>
      <c r="C39" s="94">
        <v>1007300</v>
      </c>
      <c r="D39" s="94">
        <v>999102.08</v>
      </c>
      <c r="E39" s="144">
        <v>99.19</v>
      </c>
    </row>
    <row r="40" spans="2:5" x14ac:dyDescent="0.25">
      <c r="B40" s="158" t="s">
        <v>87</v>
      </c>
      <c r="C40" s="94">
        <v>983300</v>
      </c>
      <c r="D40" s="94">
        <v>974343.41</v>
      </c>
      <c r="E40" s="144">
        <v>99.09</v>
      </c>
    </row>
    <row r="41" spans="2:5" x14ac:dyDescent="0.25">
      <c r="B41" s="159" t="s">
        <v>89</v>
      </c>
      <c r="C41" s="142"/>
      <c r="D41" s="94">
        <v>802225.56</v>
      </c>
      <c r="E41" s="142"/>
    </row>
    <row r="42" spans="2:5" ht="25.5" x14ac:dyDescent="0.25">
      <c r="B42" s="159" t="s">
        <v>91</v>
      </c>
      <c r="C42" s="142"/>
      <c r="D42" s="94">
        <v>39750.519999999997</v>
      </c>
      <c r="E42" s="142"/>
    </row>
    <row r="43" spans="2:5" ht="25.5" x14ac:dyDescent="0.25">
      <c r="B43" s="159" t="s">
        <v>93</v>
      </c>
      <c r="C43" s="142"/>
      <c r="D43" s="94">
        <v>132367.32999999999</v>
      </c>
      <c r="E43" s="142"/>
    </row>
    <row r="44" spans="2:5" x14ac:dyDescent="0.25">
      <c r="B44" s="158" t="s">
        <v>95</v>
      </c>
      <c r="C44" s="94">
        <v>24000</v>
      </c>
      <c r="D44" s="94">
        <v>24758.67</v>
      </c>
      <c r="E44" s="144">
        <v>103.16</v>
      </c>
    </row>
    <row r="45" spans="2:5" ht="38.25" x14ac:dyDescent="0.25">
      <c r="B45" s="159" t="s">
        <v>98</v>
      </c>
      <c r="C45" s="142"/>
      <c r="D45" s="94">
        <v>21594.67</v>
      </c>
      <c r="E45" s="142"/>
    </row>
    <row r="46" spans="2:5" x14ac:dyDescent="0.25">
      <c r="B46" s="159" t="s">
        <v>118</v>
      </c>
      <c r="C46" s="142"/>
      <c r="D46" s="94">
        <v>3164</v>
      </c>
      <c r="E46" s="142"/>
    </row>
    <row r="47" spans="2:5" ht="25.5" x14ac:dyDescent="0.25">
      <c r="B47" s="165" t="s">
        <v>193</v>
      </c>
      <c r="C47" s="166">
        <v>558154</v>
      </c>
      <c r="D47" s="166">
        <v>559875.16</v>
      </c>
      <c r="E47" s="167">
        <v>100.31</v>
      </c>
    </row>
    <row r="48" spans="2:5" x14ac:dyDescent="0.25">
      <c r="B48" s="150" t="s">
        <v>142</v>
      </c>
      <c r="C48" s="94">
        <v>52254</v>
      </c>
      <c r="D48" s="94">
        <v>52034.52</v>
      </c>
      <c r="E48" s="144">
        <v>99.58</v>
      </c>
    </row>
    <row r="49" spans="2:5" x14ac:dyDescent="0.25">
      <c r="B49" s="158" t="s">
        <v>95</v>
      </c>
      <c r="C49" s="94">
        <v>31900</v>
      </c>
      <c r="D49" s="94">
        <v>31680.77</v>
      </c>
      <c r="E49" s="144">
        <v>99.31</v>
      </c>
    </row>
    <row r="50" spans="2:5" x14ac:dyDescent="0.25">
      <c r="B50" s="159" t="s">
        <v>97</v>
      </c>
      <c r="C50" s="142"/>
      <c r="D50" s="94">
        <v>3899.9</v>
      </c>
      <c r="E50" s="142"/>
    </row>
    <row r="51" spans="2:5" ht="38.25" x14ac:dyDescent="0.25">
      <c r="B51" s="159" t="s">
        <v>98</v>
      </c>
      <c r="C51" s="142"/>
      <c r="D51" s="144">
        <v>32.549999999999997</v>
      </c>
      <c r="E51" s="142"/>
    </row>
    <row r="52" spans="2:5" x14ac:dyDescent="0.25">
      <c r="B52" s="159" t="s">
        <v>103</v>
      </c>
      <c r="C52" s="142"/>
      <c r="D52" s="94">
        <v>23623.32</v>
      </c>
      <c r="E52" s="142"/>
    </row>
    <row r="53" spans="2:5" ht="25.5" x14ac:dyDescent="0.25">
      <c r="B53" s="159" t="s">
        <v>109</v>
      </c>
      <c r="C53" s="142"/>
      <c r="D53" s="94">
        <v>4125</v>
      </c>
      <c r="E53" s="142"/>
    </row>
    <row r="54" spans="2:5" ht="38.25" x14ac:dyDescent="0.25">
      <c r="B54" s="158" t="s">
        <v>125</v>
      </c>
      <c r="C54" s="94">
        <v>20354</v>
      </c>
      <c r="D54" s="94">
        <v>20353.75</v>
      </c>
      <c r="E54" s="144">
        <v>100</v>
      </c>
    </row>
    <row r="55" spans="2:5" ht="25.5" x14ac:dyDescent="0.25">
      <c r="B55" s="159" t="s">
        <v>128</v>
      </c>
      <c r="C55" s="142"/>
      <c r="D55" s="94">
        <v>20353.75</v>
      </c>
      <c r="E55" s="142"/>
    </row>
    <row r="56" spans="2:5" ht="25.5" x14ac:dyDescent="0.25">
      <c r="B56" s="150" t="s">
        <v>143</v>
      </c>
      <c r="C56" s="144">
        <v>180</v>
      </c>
      <c r="D56" s="144">
        <v>110</v>
      </c>
      <c r="E56" s="144">
        <v>61.11</v>
      </c>
    </row>
    <row r="57" spans="2:5" x14ac:dyDescent="0.25">
      <c r="B57" s="158" t="s">
        <v>95</v>
      </c>
      <c r="C57" s="144">
        <v>180</v>
      </c>
      <c r="D57" s="144">
        <v>110</v>
      </c>
      <c r="E57" s="144">
        <v>61.11</v>
      </c>
    </row>
    <row r="58" spans="2:5" ht="25.5" x14ac:dyDescent="0.25">
      <c r="B58" s="159" t="s">
        <v>101</v>
      </c>
      <c r="C58" s="142"/>
      <c r="D58" s="144">
        <v>110</v>
      </c>
      <c r="E58" s="142"/>
    </row>
    <row r="59" spans="2:5" ht="38.25" x14ac:dyDescent="0.25">
      <c r="B59" s="150" t="s">
        <v>148</v>
      </c>
      <c r="C59" s="94">
        <v>1430</v>
      </c>
      <c r="D59" s="94">
        <v>1386.79</v>
      </c>
      <c r="E59" s="144">
        <v>96.98</v>
      </c>
    </row>
    <row r="60" spans="2:5" x14ac:dyDescent="0.25">
      <c r="B60" s="158" t="s">
        <v>95</v>
      </c>
      <c r="C60" s="94">
        <v>1383</v>
      </c>
      <c r="D60" s="94">
        <v>1375.83</v>
      </c>
      <c r="E60" s="144">
        <v>99.48</v>
      </c>
    </row>
    <row r="61" spans="2:5" ht="25.5" x14ac:dyDescent="0.25">
      <c r="B61" s="159" t="s">
        <v>101</v>
      </c>
      <c r="C61" s="142"/>
      <c r="D61" s="94">
        <v>1375.83</v>
      </c>
      <c r="E61" s="142"/>
    </row>
    <row r="62" spans="2:5" x14ac:dyDescent="0.25">
      <c r="B62" s="158" t="s">
        <v>129</v>
      </c>
      <c r="C62" s="144">
        <v>7</v>
      </c>
      <c r="D62" s="144">
        <v>7</v>
      </c>
      <c r="E62" s="144">
        <v>100</v>
      </c>
    </row>
    <row r="63" spans="2:5" ht="25.5" x14ac:dyDescent="0.25">
      <c r="B63" s="159" t="s">
        <v>131</v>
      </c>
      <c r="C63" s="142"/>
      <c r="D63" s="144">
        <v>7</v>
      </c>
      <c r="E63" s="142"/>
    </row>
    <row r="64" spans="2:5" ht="38.25" x14ac:dyDescent="0.25">
      <c r="B64" s="158" t="s">
        <v>133</v>
      </c>
      <c r="C64" s="144">
        <v>40</v>
      </c>
      <c r="D64" s="144">
        <v>3.96</v>
      </c>
      <c r="E64" s="144">
        <v>9.9</v>
      </c>
    </row>
    <row r="65" spans="2:5" x14ac:dyDescent="0.25">
      <c r="B65" s="159" t="s">
        <v>137</v>
      </c>
      <c r="C65" s="142"/>
      <c r="D65" s="144">
        <v>3.96</v>
      </c>
      <c r="E65" s="142"/>
    </row>
    <row r="66" spans="2:5" ht="38.25" x14ac:dyDescent="0.25">
      <c r="B66" s="150" t="s">
        <v>145</v>
      </c>
      <c r="C66" s="94">
        <v>504290</v>
      </c>
      <c r="D66" s="94">
        <v>506343.85</v>
      </c>
      <c r="E66" s="144">
        <v>100.41</v>
      </c>
    </row>
    <row r="67" spans="2:5" x14ac:dyDescent="0.25">
      <c r="B67" s="158" t="s">
        <v>95</v>
      </c>
      <c r="C67" s="94">
        <v>3600</v>
      </c>
      <c r="D67" s="94">
        <v>5654.88</v>
      </c>
      <c r="E67" s="144">
        <v>157.08000000000001</v>
      </c>
    </row>
    <row r="68" spans="2:5" ht="25.5" x14ac:dyDescent="0.25">
      <c r="B68" s="159" t="s">
        <v>101</v>
      </c>
      <c r="C68" s="142"/>
      <c r="D68" s="94">
        <v>1214.02</v>
      </c>
      <c r="E68" s="142"/>
    </row>
    <row r="69" spans="2:5" ht="25.5" x14ac:dyDescent="0.25">
      <c r="B69" s="159" t="s">
        <v>108</v>
      </c>
      <c r="C69" s="142"/>
      <c r="D69" s="94">
        <v>1290</v>
      </c>
      <c r="E69" s="142"/>
    </row>
    <row r="70" spans="2:5" x14ac:dyDescent="0.25">
      <c r="B70" s="159" t="s">
        <v>113</v>
      </c>
      <c r="C70" s="142"/>
      <c r="D70" s="94">
        <v>3150.86</v>
      </c>
      <c r="E70" s="142"/>
    </row>
    <row r="71" spans="2:5" x14ac:dyDescent="0.25">
      <c r="B71" s="158" t="s">
        <v>129</v>
      </c>
      <c r="C71" s="144">
        <v>690</v>
      </c>
      <c r="D71" s="144">
        <v>688.97</v>
      </c>
      <c r="E71" s="144">
        <v>99.85</v>
      </c>
    </row>
    <row r="72" spans="2:5" ht="25.5" x14ac:dyDescent="0.25">
      <c r="B72" s="159" t="s">
        <v>131</v>
      </c>
      <c r="C72" s="142"/>
      <c r="D72" s="144">
        <v>688.97</v>
      </c>
      <c r="E72" s="142"/>
    </row>
    <row r="73" spans="2:5" ht="38.25" x14ac:dyDescent="0.25">
      <c r="B73" s="158" t="s">
        <v>133</v>
      </c>
      <c r="C73" s="94">
        <v>500000</v>
      </c>
      <c r="D73" s="94">
        <v>500000</v>
      </c>
      <c r="E73" s="144">
        <v>100</v>
      </c>
    </row>
    <row r="74" spans="2:5" ht="25.5" x14ac:dyDescent="0.25">
      <c r="B74" s="159" t="s">
        <v>135</v>
      </c>
      <c r="C74" s="142"/>
      <c r="D74" s="94">
        <v>500000</v>
      </c>
      <c r="E74" s="142"/>
    </row>
    <row r="75" spans="2:5" ht="25.5" x14ac:dyDescent="0.25">
      <c r="B75" s="165" t="s">
        <v>194</v>
      </c>
      <c r="C75" s="166">
        <v>99300</v>
      </c>
      <c r="D75" s="166">
        <v>96169.04</v>
      </c>
      <c r="E75" s="167">
        <v>96.85</v>
      </c>
    </row>
    <row r="76" spans="2:5" x14ac:dyDescent="0.25">
      <c r="B76" s="150" t="s">
        <v>142</v>
      </c>
      <c r="C76" s="94">
        <v>79300</v>
      </c>
      <c r="D76" s="94">
        <v>78507.179999999993</v>
      </c>
      <c r="E76" s="144">
        <v>99</v>
      </c>
    </row>
    <row r="77" spans="2:5" x14ac:dyDescent="0.25">
      <c r="B77" s="158" t="s">
        <v>87</v>
      </c>
      <c r="C77" s="94">
        <v>54500</v>
      </c>
      <c r="D77" s="94">
        <v>54456.97</v>
      </c>
      <c r="E77" s="144">
        <v>99.92</v>
      </c>
    </row>
    <row r="78" spans="2:5" x14ac:dyDescent="0.25">
      <c r="B78" s="159" t="s">
        <v>89</v>
      </c>
      <c r="C78" s="142"/>
      <c r="D78" s="94">
        <v>45284.95</v>
      </c>
      <c r="E78" s="142"/>
    </row>
    <row r="79" spans="2:5" ht="25.5" x14ac:dyDescent="0.25">
      <c r="B79" s="159" t="s">
        <v>91</v>
      </c>
      <c r="C79" s="142"/>
      <c r="D79" s="94">
        <v>1700</v>
      </c>
      <c r="E79" s="142"/>
    </row>
    <row r="80" spans="2:5" ht="25.5" x14ac:dyDescent="0.25">
      <c r="B80" s="159" t="s">
        <v>93</v>
      </c>
      <c r="C80" s="142"/>
      <c r="D80" s="94">
        <v>7472.02</v>
      </c>
      <c r="E80" s="142"/>
    </row>
    <row r="81" spans="2:5" x14ac:dyDescent="0.25">
      <c r="B81" s="158" t="s">
        <v>95</v>
      </c>
      <c r="C81" s="94">
        <v>1100</v>
      </c>
      <c r="D81" s="94">
        <v>1100</v>
      </c>
      <c r="E81" s="144">
        <v>100</v>
      </c>
    </row>
    <row r="82" spans="2:5" x14ac:dyDescent="0.25">
      <c r="B82" s="159" t="s">
        <v>97</v>
      </c>
      <c r="C82" s="142"/>
      <c r="D82" s="144">
        <v>90</v>
      </c>
      <c r="E82" s="142"/>
    </row>
    <row r="83" spans="2:5" ht="38.25" x14ac:dyDescent="0.25">
      <c r="B83" s="159" t="s">
        <v>98</v>
      </c>
      <c r="C83" s="142"/>
      <c r="D83" s="144">
        <v>850</v>
      </c>
      <c r="E83" s="142"/>
    </row>
    <row r="84" spans="2:5" ht="25.5" x14ac:dyDescent="0.25">
      <c r="B84" s="159" t="s">
        <v>111</v>
      </c>
      <c r="C84" s="142"/>
      <c r="D84" s="144">
        <v>160</v>
      </c>
      <c r="E84" s="142"/>
    </row>
    <row r="85" spans="2:5" ht="38.25" x14ac:dyDescent="0.25">
      <c r="B85" s="158" t="s">
        <v>125</v>
      </c>
      <c r="C85" s="94">
        <v>23700</v>
      </c>
      <c r="D85" s="94">
        <v>22950.21</v>
      </c>
      <c r="E85" s="144">
        <v>96.84</v>
      </c>
    </row>
    <row r="86" spans="2:5" ht="25.5" x14ac:dyDescent="0.25">
      <c r="B86" s="159" t="s">
        <v>128</v>
      </c>
      <c r="C86" s="142"/>
      <c r="D86" s="94">
        <v>22950.21</v>
      </c>
      <c r="E86" s="142"/>
    </row>
    <row r="87" spans="2:5" ht="38.25" x14ac:dyDescent="0.25">
      <c r="B87" s="150" t="s">
        <v>145</v>
      </c>
      <c r="C87" s="94">
        <v>20000</v>
      </c>
      <c r="D87" s="94">
        <v>17661.86</v>
      </c>
      <c r="E87" s="144">
        <v>88.31</v>
      </c>
    </row>
    <row r="88" spans="2:5" ht="38.25" x14ac:dyDescent="0.25">
      <c r="B88" s="158" t="s">
        <v>125</v>
      </c>
      <c r="C88" s="94">
        <v>20000</v>
      </c>
      <c r="D88" s="94">
        <v>17661.86</v>
      </c>
      <c r="E88" s="144">
        <v>88.31</v>
      </c>
    </row>
    <row r="89" spans="2:5" ht="25.5" x14ac:dyDescent="0.25">
      <c r="B89" s="159" t="s">
        <v>128</v>
      </c>
      <c r="C89" s="142"/>
      <c r="D89" s="94">
        <v>17661.86</v>
      </c>
      <c r="E89" s="142"/>
    </row>
    <row r="90" spans="2:5" ht="51" x14ac:dyDescent="0.25">
      <c r="B90" s="165" t="s">
        <v>195</v>
      </c>
      <c r="C90" s="166">
        <v>39620</v>
      </c>
      <c r="D90" s="167">
        <v>0</v>
      </c>
      <c r="E90" s="167">
        <v>0</v>
      </c>
    </row>
    <row r="91" spans="2:5" x14ac:dyDescent="0.25">
      <c r="B91" s="150" t="s">
        <v>142</v>
      </c>
      <c r="C91" s="94">
        <v>39620</v>
      </c>
      <c r="D91" s="142"/>
      <c r="E91" s="142"/>
    </row>
    <row r="92" spans="2:5" x14ac:dyDescent="0.25">
      <c r="B92" s="158" t="s">
        <v>95</v>
      </c>
      <c r="C92" s="94">
        <v>39620</v>
      </c>
      <c r="D92" s="144">
        <v>0</v>
      </c>
      <c r="E92" s="144">
        <v>0</v>
      </c>
    </row>
    <row r="93" spans="2:5" ht="25.5" x14ac:dyDescent="0.25">
      <c r="B93" s="165" t="s">
        <v>196</v>
      </c>
      <c r="C93" s="166">
        <v>29510</v>
      </c>
      <c r="D93" s="166">
        <v>29472.93</v>
      </c>
      <c r="E93" s="167">
        <v>99.87</v>
      </c>
    </row>
    <row r="94" spans="2:5" x14ac:dyDescent="0.25">
      <c r="B94" s="150" t="s">
        <v>142</v>
      </c>
      <c r="C94" s="94">
        <v>29510</v>
      </c>
      <c r="D94" s="94">
        <v>29472.93</v>
      </c>
      <c r="E94" s="144">
        <v>99.87</v>
      </c>
    </row>
    <row r="95" spans="2:5" x14ac:dyDescent="0.25">
      <c r="B95" s="158" t="s">
        <v>87</v>
      </c>
      <c r="C95" s="94">
        <v>27890</v>
      </c>
      <c r="D95" s="94">
        <v>27853</v>
      </c>
      <c r="E95" s="144">
        <v>99.87</v>
      </c>
    </row>
    <row r="96" spans="2:5" x14ac:dyDescent="0.25">
      <c r="B96" s="159" t="s">
        <v>89</v>
      </c>
      <c r="C96" s="142"/>
      <c r="D96" s="94">
        <v>23221.439999999999</v>
      </c>
      <c r="E96" s="142"/>
    </row>
    <row r="97" spans="2:5" ht="25.5" x14ac:dyDescent="0.25">
      <c r="B97" s="159" t="s">
        <v>91</v>
      </c>
      <c r="C97" s="142"/>
      <c r="D97" s="144">
        <v>800</v>
      </c>
      <c r="E97" s="142"/>
    </row>
    <row r="98" spans="2:5" ht="25.5" x14ac:dyDescent="0.25">
      <c r="B98" s="159" t="s">
        <v>93</v>
      </c>
      <c r="C98" s="142"/>
      <c r="D98" s="94">
        <v>3831.56</v>
      </c>
      <c r="E98" s="142"/>
    </row>
    <row r="99" spans="2:5" x14ac:dyDescent="0.25">
      <c r="B99" s="158" t="s">
        <v>95</v>
      </c>
      <c r="C99" s="94">
        <v>1620</v>
      </c>
      <c r="D99" s="94">
        <v>1619.93</v>
      </c>
      <c r="E99" s="144">
        <v>100</v>
      </c>
    </row>
    <row r="100" spans="2:5" ht="38.25" x14ac:dyDescent="0.25">
      <c r="B100" s="159" t="s">
        <v>98</v>
      </c>
      <c r="C100" s="142"/>
      <c r="D100" s="94">
        <v>1459.93</v>
      </c>
      <c r="E100" s="142"/>
    </row>
    <row r="101" spans="2:5" ht="25.5" x14ac:dyDescent="0.25">
      <c r="B101" s="159" t="s">
        <v>111</v>
      </c>
      <c r="C101" s="142"/>
      <c r="D101" s="144">
        <v>160</v>
      </c>
      <c r="E101" s="142"/>
    </row>
    <row r="102" spans="2:5" ht="25.5" x14ac:dyDescent="0.25">
      <c r="B102" s="165" t="s">
        <v>197</v>
      </c>
      <c r="C102" s="166">
        <v>46956</v>
      </c>
      <c r="D102" s="166">
        <v>46933.13</v>
      </c>
      <c r="E102" s="167">
        <v>99.95</v>
      </c>
    </row>
    <row r="103" spans="2:5" x14ac:dyDescent="0.25">
      <c r="B103" s="150" t="s">
        <v>142</v>
      </c>
      <c r="C103" s="94">
        <v>29940</v>
      </c>
      <c r="D103" s="94">
        <v>29917.13</v>
      </c>
      <c r="E103" s="144">
        <v>99.92</v>
      </c>
    </row>
    <row r="104" spans="2:5" x14ac:dyDescent="0.25">
      <c r="B104" s="158" t="s">
        <v>87</v>
      </c>
      <c r="C104" s="94">
        <v>27430</v>
      </c>
      <c r="D104" s="94">
        <v>27415.54</v>
      </c>
      <c r="E104" s="144">
        <v>99.95</v>
      </c>
    </row>
    <row r="105" spans="2:5" x14ac:dyDescent="0.25">
      <c r="B105" s="159" t="s">
        <v>89</v>
      </c>
      <c r="C105" s="142"/>
      <c r="D105" s="94">
        <v>21090.01</v>
      </c>
      <c r="E105" s="142"/>
    </row>
    <row r="106" spans="2:5" ht="25.5" x14ac:dyDescent="0.25">
      <c r="B106" s="159" t="s">
        <v>91</v>
      </c>
      <c r="C106" s="142"/>
      <c r="D106" s="94">
        <v>3300</v>
      </c>
      <c r="E106" s="142"/>
    </row>
    <row r="107" spans="2:5" ht="25.5" x14ac:dyDescent="0.25">
      <c r="B107" s="159" t="s">
        <v>93</v>
      </c>
      <c r="C107" s="142"/>
      <c r="D107" s="94">
        <v>3025.53</v>
      </c>
      <c r="E107" s="142"/>
    </row>
    <row r="108" spans="2:5" x14ac:dyDescent="0.25">
      <c r="B108" s="158" t="s">
        <v>95</v>
      </c>
      <c r="C108" s="94">
        <v>2510</v>
      </c>
      <c r="D108" s="94">
        <v>2501.59</v>
      </c>
      <c r="E108" s="144">
        <v>99.66</v>
      </c>
    </row>
    <row r="109" spans="2:5" x14ac:dyDescent="0.25">
      <c r="B109" s="159" t="s">
        <v>97</v>
      </c>
      <c r="C109" s="142"/>
      <c r="D109" s="144">
        <v>210</v>
      </c>
      <c r="E109" s="142"/>
    </row>
    <row r="110" spans="2:5" ht="38.25" x14ac:dyDescent="0.25">
      <c r="B110" s="159" t="s">
        <v>98</v>
      </c>
      <c r="C110" s="142"/>
      <c r="D110" s="94">
        <v>1971.59</v>
      </c>
      <c r="E110" s="142"/>
    </row>
    <row r="111" spans="2:5" ht="25.5" x14ac:dyDescent="0.25">
      <c r="B111" s="159" t="s">
        <v>111</v>
      </c>
      <c r="C111" s="142"/>
      <c r="D111" s="144">
        <v>320</v>
      </c>
      <c r="E111" s="142"/>
    </row>
    <row r="112" spans="2:5" x14ac:dyDescent="0.25">
      <c r="B112" s="150" t="s">
        <v>151</v>
      </c>
      <c r="C112" s="94">
        <v>17016</v>
      </c>
      <c r="D112" s="94">
        <v>17016</v>
      </c>
      <c r="E112" s="144">
        <v>100</v>
      </c>
    </row>
    <row r="113" spans="2:5" x14ac:dyDescent="0.25">
      <c r="B113" s="158" t="s">
        <v>87</v>
      </c>
      <c r="C113" s="94">
        <v>17016</v>
      </c>
      <c r="D113" s="94">
        <v>17016</v>
      </c>
      <c r="E113" s="144">
        <v>100</v>
      </c>
    </row>
    <row r="114" spans="2:5" x14ac:dyDescent="0.25">
      <c r="B114" s="159" t="s">
        <v>89</v>
      </c>
      <c r="C114" s="142"/>
      <c r="D114" s="94">
        <v>14216</v>
      </c>
      <c r="E114" s="142"/>
    </row>
    <row r="115" spans="2:5" ht="25.5" x14ac:dyDescent="0.25">
      <c r="B115" s="159" t="s">
        <v>93</v>
      </c>
      <c r="C115" s="142"/>
      <c r="D115" s="94">
        <v>2800</v>
      </c>
      <c r="E115" s="142"/>
    </row>
    <row r="116" spans="2:5" x14ac:dyDescent="0.25">
      <c r="B116" s="158" t="s">
        <v>95</v>
      </c>
      <c r="C116" s="144">
        <v>0</v>
      </c>
      <c r="D116" s="144">
        <v>0</v>
      </c>
      <c r="E116" s="144">
        <v>0</v>
      </c>
    </row>
    <row r="117" spans="2:5" ht="38.25" x14ac:dyDescent="0.25">
      <c r="B117" s="159" t="s">
        <v>98</v>
      </c>
      <c r="C117" s="142"/>
      <c r="D117" s="142"/>
      <c r="E117" s="142"/>
    </row>
    <row r="118" spans="2:5" ht="25.5" x14ac:dyDescent="0.25">
      <c r="B118" s="165" t="s">
        <v>198</v>
      </c>
      <c r="C118" s="166">
        <v>21000</v>
      </c>
      <c r="D118" s="166">
        <v>20341.03</v>
      </c>
      <c r="E118" s="167">
        <v>96.86</v>
      </c>
    </row>
    <row r="119" spans="2:5" ht="38.25" x14ac:dyDescent="0.25">
      <c r="B119" s="150" t="s">
        <v>145</v>
      </c>
      <c r="C119" s="94">
        <v>21000</v>
      </c>
      <c r="D119" s="94">
        <v>20341.03</v>
      </c>
      <c r="E119" s="144">
        <v>96.86</v>
      </c>
    </row>
    <row r="120" spans="2:5" ht="38.25" x14ac:dyDescent="0.25">
      <c r="B120" s="158" t="s">
        <v>133</v>
      </c>
      <c r="C120" s="94">
        <v>21000</v>
      </c>
      <c r="D120" s="94">
        <v>20341.03</v>
      </c>
      <c r="E120" s="144">
        <v>96.86</v>
      </c>
    </row>
    <row r="121" spans="2:5" x14ac:dyDescent="0.25">
      <c r="B121" s="159" t="s">
        <v>137</v>
      </c>
      <c r="C121" s="142"/>
      <c r="D121" s="94">
        <v>20341.03</v>
      </c>
      <c r="E121" s="142"/>
    </row>
    <row r="122" spans="2:5" ht="25.5" x14ac:dyDescent="0.25">
      <c r="B122" s="165" t="s">
        <v>199</v>
      </c>
      <c r="C122" s="166">
        <v>1730</v>
      </c>
      <c r="D122" s="166">
        <v>1721.79</v>
      </c>
      <c r="E122" s="167">
        <v>99.53</v>
      </c>
    </row>
    <row r="123" spans="2:5" ht="25.5" x14ac:dyDescent="0.25">
      <c r="B123" s="150" t="s">
        <v>150</v>
      </c>
      <c r="C123" s="144">
        <v>100</v>
      </c>
      <c r="D123" s="144">
        <v>91.79</v>
      </c>
      <c r="E123" s="144">
        <v>91.79</v>
      </c>
    </row>
    <row r="124" spans="2:5" x14ac:dyDescent="0.25">
      <c r="B124" s="158" t="s">
        <v>95</v>
      </c>
      <c r="C124" s="144">
        <v>100</v>
      </c>
      <c r="D124" s="144">
        <v>91.79</v>
      </c>
      <c r="E124" s="144">
        <v>91.79</v>
      </c>
    </row>
    <row r="125" spans="2:5" x14ac:dyDescent="0.25">
      <c r="B125" s="159" t="s">
        <v>102</v>
      </c>
      <c r="C125" s="142"/>
      <c r="D125" s="144">
        <v>91.79</v>
      </c>
      <c r="E125" s="142"/>
    </row>
    <row r="126" spans="2:5" x14ac:dyDescent="0.25">
      <c r="B126" s="150" t="s">
        <v>151</v>
      </c>
      <c r="C126" s="94">
        <v>1630</v>
      </c>
      <c r="D126" s="94">
        <v>1630</v>
      </c>
      <c r="E126" s="144">
        <v>100</v>
      </c>
    </row>
    <row r="127" spans="2:5" x14ac:dyDescent="0.25">
      <c r="B127" s="158" t="s">
        <v>95</v>
      </c>
      <c r="C127" s="94">
        <v>1630</v>
      </c>
      <c r="D127" s="94">
        <v>1630</v>
      </c>
      <c r="E127" s="144">
        <v>100</v>
      </c>
    </row>
    <row r="128" spans="2:5" x14ac:dyDescent="0.25">
      <c r="B128" s="159" t="s">
        <v>102</v>
      </c>
      <c r="C128" s="142"/>
      <c r="D128" s="94">
        <v>1630</v>
      </c>
      <c r="E128" s="142"/>
    </row>
    <row r="129" spans="2:5" ht="38.25" x14ac:dyDescent="0.25">
      <c r="B129" s="165" t="s">
        <v>200</v>
      </c>
      <c r="C129" s="166">
        <v>72450</v>
      </c>
      <c r="D129" s="166">
        <v>63580.45</v>
      </c>
      <c r="E129" s="167">
        <v>87.76</v>
      </c>
    </row>
    <row r="130" spans="2:5" ht="38.25" x14ac:dyDescent="0.25">
      <c r="B130" s="150" t="s">
        <v>145</v>
      </c>
      <c r="C130" s="94">
        <v>72450</v>
      </c>
      <c r="D130" s="94">
        <v>63580.45</v>
      </c>
      <c r="E130" s="144">
        <v>87.76</v>
      </c>
    </row>
    <row r="131" spans="2:5" x14ac:dyDescent="0.25">
      <c r="B131" s="158" t="s">
        <v>95</v>
      </c>
      <c r="C131" s="94">
        <v>72450</v>
      </c>
      <c r="D131" s="94">
        <v>63580.45</v>
      </c>
      <c r="E131" s="144">
        <v>87.76</v>
      </c>
    </row>
    <row r="132" spans="2:5" x14ac:dyDescent="0.25">
      <c r="B132" s="159" t="s">
        <v>102</v>
      </c>
      <c r="C132" s="142"/>
      <c r="D132" s="94">
        <v>63580.45</v>
      </c>
      <c r="E132" s="142"/>
    </row>
    <row r="133" spans="2:5" x14ac:dyDescent="0.25">
      <c r="B133" s="165" t="s">
        <v>201</v>
      </c>
      <c r="C133" s="166">
        <v>5970</v>
      </c>
      <c r="D133" s="166">
        <v>5970</v>
      </c>
      <c r="E133" s="167">
        <v>100</v>
      </c>
    </row>
    <row r="134" spans="2:5" x14ac:dyDescent="0.25">
      <c r="B134" s="150" t="s">
        <v>142</v>
      </c>
      <c r="C134" s="142"/>
      <c r="D134" s="142"/>
      <c r="E134" s="142"/>
    </row>
    <row r="135" spans="2:5" x14ac:dyDescent="0.25">
      <c r="B135" s="158" t="s">
        <v>95</v>
      </c>
      <c r="C135" s="144">
        <v>0</v>
      </c>
      <c r="D135" s="144">
        <v>0</v>
      </c>
      <c r="E135" s="144">
        <v>0</v>
      </c>
    </row>
    <row r="136" spans="2:5" x14ac:dyDescent="0.25">
      <c r="B136" s="159" t="s">
        <v>97</v>
      </c>
      <c r="C136" s="142"/>
      <c r="D136" s="142"/>
      <c r="E136" s="142"/>
    </row>
    <row r="137" spans="2:5" ht="25.5" x14ac:dyDescent="0.25">
      <c r="B137" s="150" t="s">
        <v>149</v>
      </c>
      <c r="C137" s="94">
        <v>5970</v>
      </c>
      <c r="D137" s="94">
        <v>5970</v>
      </c>
      <c r="E137" s="144">
        <v>100</v>
      </c>
    </row>
    <row r="138" spans="2:5" ht="38.25" x14ac:dyDescent="0.25">
      <c r="B138" s="158" t="s">
        <v>133</v>
      </c>
      <c r="C138" s="94">
        <v>5970</v>
      </c>
      <c r="D138" s="94">
        <v>5970</v>
      </c>
      <c r="E138" s="144">
        <v>100</v>
      </c>
    </row>
    <row r="139" spans="2:5" ht="25.5" x14ac:dyDescent="0.25">
      <c r="B139" s="159" t="s">
        <v>135</v>
      </c>
      <c r="C139" s="142"/>
      <c r="D139" s="94">
        <v>4491.57</v>
      </c>
      <c r="E139" s="142"/>
    </row>
    <row r="140" spans="2:5" ht="25.5" x14ac:dyDescent="0.25">
      <c r="B140" s="159" t="s">
        <v>182</v>
      </c>
      <c r="C140" s="142"/>
      <c r="D140" s="94">
        <v>1210.56</v>
      </c>
      <c r="E140" s="142"/>
    </row>
    <row r="141" spans="2:5" x14ac:dyDescent="0.25">
      <c r="B141" s="159" t="s">
        <v>137</v>
      </c>
      <c r="C141" s="142"/>
      <c r="D141" s="144">
        <v>267.87</v>
      </c>
      <c r="E141" s="142"/>
    </row>
  </sheetData>
  <mergeCells count="2">
    <mergeCell ref="A1:E2"/>
    <mergeCell ref="A3:E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1BAF5-A44A-4F21-ABC0-6A6F0AF4774A}">
  <sheetPr filterMode="1"/>
  <dimension ref="A4:C25"/>
  <sheetViews>
    <sheetView workbookViewId="0">
      <selection activeCell="H3" sqref="H3"/>
    </sheetView>
  </sheetViews>
  <sheetFormatPr defaultRowHeight="15" x14ac:dyDescent="0.25"/>
  <cols>
    <col min="1" max="1" width="28.85546875" customWidth="1"/>
    <col min="2" max="2" width="18.42578125" customWidth="1"/>
    <col min="3" max="3" width="17.28515625" customWidth="1"/>
    <col min="6" max="7" width="11.7109375" customWidth="1"/>
    <col min="8" max="8" width="12.42578125" customWidth="1"/>
    <col min="9" max="9" width="11.7109375" customWidth="1"/>
    <col min="10" max="10" width="11.140625" customWidth="1"/>
    <col min="11" max="11" width="10.28515625" customWidth="1"/>
  </cols>
  <sheetData>
    <row r="4" spans="1:3" ht="15.75" x14ac:dyDescent="0.25">
      <c r="A4" s="141"/>
      <c r="B4" s="174" t="s">
        <v>205</v>
      </c>
      <c r="C4" s="174" t="s">
        <v>184</v>
      </c>
    </row>
    <row r="5" spans="1:3" ht="25.5" hidden="1" x14ac:dyDescent="0.25">
      <c r="A5" s="148" t="s">
        <v>179</v>
      </c>
      <c r="B5" s="142"/>
      <c r="C5" s="142"/>
    </row>
    <row r="6" spans="1:3" ht="38.25" x14ac:dyDescent="0.25">
      <c r="A6" s="145" t="s">
        <v>62</v>
      </c>
      <c r="B6" s="140">
        <v>1109114</v>
      </c>
      <c r="C6" s="140">
        <v>1086847.1000000001</v>
      </c>
    </row>
    <row r="7" spans="1:3" ht="38.25" hidden="1" x14ac:dyDescent="0.25">
      <c r="A7" s="143" t="s">
        <v>63</v>
      </c>
      <c r="B7" s="94">
        <v>1109114</v>
      </c>
      <c r="C7" s="94">
        <v>1086847.1000000001</v>
      </c>
    </row>
    <row r="8" spans="1:3" ht="38.25" hidden="1" x14ac:dyDescent="0.25">
      <c r="A8" s="143" t="s">
        <v>64</v>
      </c>
      <c r="B8" s="94">
        <v>1088114</v>
      </c>
      <c r="C8" s="94">
        <v>1066506.07</v>
      </c>
    </row>
    <row r="9" spans="1:3" ht="38.25" hidden="1" x14ac:dyDescent="0.25">
      <c r="A9" s="143" t="s">
        <v>65</v>
      </c>
      <c r="B9" s="94">
        <v>21000</v>
      </c>
      <c r="C9" s="94">
        <v>20341.03</v>
      </c>
    </row>
    <row r="10" spans="1:3" x14ac:dyDescent="0.25">
      <c r="A10" s="145" t="s">
        <v>66</v>
      </c>
      <c r="B10" s="149">
        <v>10</v>
      </c>
      <c r="C10" s="149">
        <v>0.15</v>
      </c>
    </row>
    <row r="11" spans="1:3" ht="25.5" hidden="1" x14ac:dyDescent="0.25">
      <c r="A11" s="143" t="s">
        <v>67</v>
      </c>
      <c r="B11" s="144">
        <v>10</v>
      </c>
      <c r="C11" s="144">
        <v>0.15</v>
      </c>
    </row>
    <row r="12" spans="1:3" ht="25.5" hidden="1" x14ac:dyDescent="0.25">
      <c r="A12" s="143" t="s">
        <v>68</v>
      </c>
      <c r="B12" s="144">
        <v>10</v>
      </c>
      <c r="C12" s="144">
        <v>0.15</v>
      </c>
    </row>
    <row r="13" spans="1:3" ht="51" x14ac:dyDescent="0.25">
      <c r="A13" s="145" t="s">
        <v>69</v>
      </c>
      <c r="B13" s="140">
        <v>20619</v>
      </c>
      <c r="C13" s="140">
        <v>17755.669999999998</v>
      </c>
    </row>
    <row r="14" spans="1:3" ht="25.5" hidden="1" x14ac:dyDescent="0.25">
      <c r="A14" s="143" t="s">
        <v>70</v>
      </c>
      <c r="B14" s="94">
        <v>20619</v>
      </c>
      <c r="C14" s="94">
        <v>17755.669999999998</v>
      </c>
    </row>
    <row r="15" spans="1:3" ht="25.5" hidden="1" x14ac:dyDescent="0.25">
      <c r="A15" s="143" t="s">
        <v>71</v>
      </c>
      <c r="B15" s="94">
        <v>20619</v>
      </c>
      <c r="C15" s="94">
        <v>17755.669999999998</v>
      </c>
    </row>
    <row r="16" spans="1:3" ht="63.75" x14ac:dyDescent="0.25">
      <c r="A16" s="145" t="s">
        <v>72</v>
      </c>
      <c r="B16" s="140">
        <v>500000</v>
      </c>
      <c r="C16" s="140">
        <v>500000</v>
      </c>
    </row>
    <row r="17" spans="1:3" ht="51" hidden="1" x14ac:dyDescent="0.25">
      <c r="A17" s="143" t="s">
        <v>75</v>
      </c>
      <c r="B17" s="94">
        <v>500000</v>
      </c>
      <c r="C17" s="94">
        <v>500000</v>
      </c>
    </row>
    <row r="18" spans="1:3" hidden="1" x14ac:dyDescent="0.25">
      <c r="A18" s="143" t="s">
        <v>76</v>
      </c>
      <c r="B18" s="94">
        <v>500000</v>
      </c>
      <c r="C18" s="94">
        <v>500000</v>
      </c>
    </row>
    <row r="19" spans="1:3" ht="25.5" x14ac:dyDescent="0.25">
      <c r="A19" s="147" t="s">
        <v>77</v>
      </c>
      <c r="B19" s="140">
        <f>+B20</f>
        <v>323340</v>
      </c>
      <c r="C19" s="140">
        <f>+C20</f>
        <v>282639.55</v>
      </c>
    </row>
    <row r="20" spans="1:3" ht="38.25" hidden="1" x14ac:dyDescent="0.25">
      <c r="A20" s="93" t="s">
        <v>78</v>
      </c>
      <c r="B20" s="94">
        <v>323340</v>
      </c>
      <c r="C20" s="94">
        <v>282639.55</v>
      </c>
    </row>
    <row r="21" spans="1:3" ht="38.25" hidden="1" x14ac:dyDescent="0.25">
      <c r="A21" s="146" t="s">
        <v>79</v>
      </c>
      <c r="B21" s="94">
        <f>+B20-B22</f>
        <v>317370</v>
      </c>
      <c r="C21" s="94">
        <f>+C20-C22</f>
        <v>276669.55</v>
      </c>
    </row>
    <row r="22" spans="1:3" ht="51" hidden="1" x14ac:dyDescent="0.25">
      <c r="A22" s="146" t="s">
        <v>80</v>
      </c>
      <c r="B22" s="94">
        <v>5970</v>
      </c>
      <c r="C22" s="94">
        <v>5970</v>
      </c>
    </row>
    <row r="23" spans="1:3" ht="38.25" x14ac:dyDescent="0.25">
      <c r="A23" s="145" t="s">
        <v>82</v>
      </c>
      <c r="B23" s="149">
        <v>60</v>
      </c>
      <c r="C23" s="149">
        <v>57.72</v>
      </c>
    </row>
    <row r="24" spans="1:3" ht="25.5" hidden="1" x14ac:dyDescent="0.25">
      <c r="A24" s="143" t="s">
        <v>83</v>
      </c>
      <c r="B24" s="144">
        <v>60</v>
      </c>
      <c r="C24" s="144">
        <v>57.72</v>
      </c>
    </row>
    <row r="25" spans="1:3" hidden="1" x14ac:dyDescent="0.25">
      <c r="A25" s="143" t="s">
        <v>84</v>
      </c>
      <c r="B25" s="144">
        <v>60</v>
      </c>
      <c r="C25" s="144">
        <v>57.72</v>
      </c>
    </row>
  </sheetData>
  <autoFilter ref="A1:A25" xr:uid="{9FFD630D-DDF7-4477-8BBD-BDE138D31A3B}">
    <filterColumn colId="0">
      <filters blank="1">
        <filter val="63 Pomoći iz inozemstva (darovnice) i od subjekata unutar opće države"/>
        <filter val="64 Prihodi od imovine"/>
        <filter val="65 Prihodi od upravnih administrativnih pristojbi, pristojbi po posebnim propisima i naknada"/>
        <filter val="66 Prihodi od prodaje proizvoda i robe te pruženih usluga i prihodi od donacija te povrati po protestiranim jamstvima"/>
        <filter val="67 Prihodi od nadležnog proračuna  i od HZZO-a"/>
        <filter val="72 Prihodi od prodaje proizvedene dugotrajne imovine"/>
        <filter val="Oznaka"/>
      </filters>
    </filterColumn>
  </autoFilter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A63A-B101-4A9C-8447-3FAE3974DBA2}">
  <dimension ref="A1:D64"/>
  <sheetViews>
    <sheetView topLeftCell="A34" workbookViewId="0">
      <selection activeCell="F8" sqref="F8"/>
    </sheetView>
  </sheetViews>
  <sheetFormatPr defaultRowHeight="15" x14ac:dyDescent="0.25"/>
  <cols>
    <col min="1" max="1" width="66.140625" customWidth="1"/>
    <col min="2" max="2" width="21.42578125" customWidth="1"/>
    <col min="3" max="3" width="20.28515625" customWidth="1"/>
    <col min="4" max="4" width="19.7109375" customWidth="1"/>
  </cols>
  <sheetData>
    <row r="1" spans="1:4" ht="15" customHeight="1" thickBot="1" x14ac:dyDescent="0.3">
      <c r="A1" s="179" t="s">
        <v>294</v>
      </c>
      <c r="B1" s="179"/>
      <c r="C1" s="179"/>
      <c r="D1" s="179"/>
    </row>
    <row r="2" spans="1:4" ht="31.5" customHeight="1" thickBot="1" x14ac:dyDescent="0.3">
      <c r="A2" s="191" t="s">
        <v>178</v>
      </c>
      <c r="B2" s="191" t="s">
        <v>185</v>
      </c>
      <c r="C2" s="191" t="s">
        <v>202</v>
      </c>
      <c r="D2" s="191" t="s">
        <v>295</v>
      </c>
    </row>
    <row r="3" spans="1:4" x14ac:dyDescent="0.25">
      <c r="A3" s="212" t="s">
        <v>186</v>
      </c>
      <c r="B3" s="213">
        <v>1737900</v>
      </c>
      <c r="C3" s="213">
        <v>601053.57999999996</v>
      </c>
      <c r="D3" s="214">
        <v>34.590000000000003</v>
      </c>
    </row>
    <row r="4" spans="1:4" x14ac:dyDescent="0.25">
      <c r="A4" s="212" t="s">
        <v>187</v>
      </c>
      <c r="B4" s="213">
        <v>1737900</v>
      </c>
      <c r="C4" s="213">
        <v>601053.57999999996</v>
      </c>
      <c r="D4" s="214">
        <v>34.590000000000003</v>
      </c>
    </row>
    <row r="5" spans="1:4" ht="26.25" x14ac:dyDescent="0.25">
      <c r="A5" s="186" t="s">
        <v>188</v>
      </c>
      <c r="B5" s="190">
        <v>1737900</v>
      </c>
      <c r="C5" s="190">
        <v>601053.57999999996</v>
      </c>
      <c r="D5" s="188">
        <v>34.590000000000003</v>
      </c>
    </row>
    <row r="6" spans="1:4" x14ac:dyDescent="0.25">
      <c r="A6" s="186" t="s">
        <v>296</v>
      </c>
      <c r="B6" s="190">
        <v>1737900</v>
      </c>
      <c r="C6" s="190">
        <v>601053.57999999996</v>
      </c>
      <c r="D6" s="188">
        <v>34.590000000000003</v>
      </c>
    </row>
    <row r="7" spans="1:4" x14ac:dyDescent="0.25">
      <c r="A7" s="186" t="s">
        <v>215</v>
      </c>
      <c r="B7" s="190">
        <v>1737900</v>
      </c>
      <c r="C7" s="190">
        <v>601053.57999999996</v>
      </c>
      <c r="D7" s="188">
        <v>34.590000000000003</v>
      </c>
    </row>
    <row r="8" spans="1:4" x14ac:dyDescent="0.25">
      <c r="A8" s="204" t="s">
        <v>297</v>
      </c>
      <c r="B8" s="205">
        <v>1737900</v>
      </c>
      <c r="C8" s="205">
        <v>601053.57999999996</v>
      </c>
      <c r="D8" s="206">
        <v>34.590000000000003</v>
      </c>
    </row>
    <row r="9" spans="1:4" x14ac:dyDescent="0.25">
      <c r="A9" s="207" t="s">
        <v>298</v>
      </c>
      <c r="B9" s="208">
        <v>1737900</v>
      </c>
      <c r="C9" s="208">
        <v>601053.57999999996</v>
      </c>
      <c r="D9" s="209">
        <v>34.590000000000003</v>
      </c>
    </row>
    <row r="10" spans="1:4" x14ac:dyDescent="0.25">
      <c r="A10" s="192" t="s">
        <v>142</v>
      </c>
      <c r="B10" s="190">
        <v>1337900</v>
      </c>
      <c r="C10" s="190">
        <v>580979.52</v>
      </c>
      <c r="D10" s="188">
        <v>43.42</v>
      </c>
    </row>
    <row r="11" spans="1:4" x14ac:dyDescent="0.25">
      <c r="A11" s="210" t="s">
        <v>87</v>
      </c>
      <c r="B11" s="190">
        <v>522800</v>
      </c>
      <c r="C11" s="190">
        <v>251875.55</v>
      </c>
      <c r="D11" s="188">
        <v>48.18</v>
      </c>
    </row>
    <row r="12" spans="1:4" x14ac:dyDescent="0.25">
      <c r="A12" s="211" t="s">
        <v>89</v>
      </c>
      <c r="B12" s="190">
        <v>423500</v>
      </c>
      <c r="C12" s="190">
        <v>212367.54</v>
      </c>
      <c r="D12" s="188">
        <v>50.15</v>
      </c>
    </row>
    <row r="13" spans="1:4" x14ac:dyDescent="0.25">
      <c r="A13" s="211" t="s">
        <v>91</v>
      </c>
      <c r="B13" s="190">
        <v>28200</v>
      </c>
      <c r="C13" s="190">
        <v>4467.3599999999997</v>
      </c>
      <c r="D13" s="188">
        <v>15.84</v>
      </c>
    </row>
    <row r="14" spans="1:4" x14ac:dyDescent="0.25">
      <c r="A14" s="211" t="s">
        <v>93</v>
      </c>
      <c r="B14" s="190">
        <v>71100</v>
      </c>
      <c r="C14" s="190">
        <v>35040.65</v>
      </c>
      <c r="D14" s="188">
        <v>49.28</v>
      </c>
    </row>
    <row r="15" spans="1:4" x14ac:dyDescent="0.25">
      <c r="A15" s="210" t="s">
        <v>95</v>
      </c>
      <c r="B15" s="190">
        <v>802500</v>
      </c>
      <c r="C15" s="190">
        <v>321066.65999999997</v>
      </c>
      <c r="D15" s="188">
        <v>40.01</v>
      </c>
    </row>
    <row r="16" spans="1:4" x14ac:dyDescent="0.25">
      <c r="A16" s="211" t="s">
        <v>97</v>
      </c>
      <c r="B16" s="190">
        <v>3000</v>
      </c>
      <c r="C16" s="186"/>
      <c r="D16" s="186"/>
    </row>
    <row r="17" spans="1:4" x14ac:dyDescent="0.25">
      <c r="A17" s="211" t="s">
        <v>98</v>
      </c>
      <c r="B17" s="190">
        <v>4000</v>
      </c>
      <c r="C17" s="190">
        <v>3993.59</v>
      </c>
      <c r="D17" s="188">
        <v>99.84</v>
      </c>
    </row>
    <row r="18" spans="1:4" x14ac:dyDescent="0.25">
      <c r="A18" s="211" t="s">
        <v>101</v>
      </c>
      <c r="B18" s="190">
        <v>9400</v>
      </c>
      <c r="C18" s="190">
        <v>10584.87</v>
      </c>
      <c r="D18" s="188">
        <v>112.61</v>
      </c>
    </row>
    <row r="19" spans="1:4" x14ac:dyDescent="0.25">
      <c r="A19" s="211" t="s">
        <v>102</v>
      </c>
      <c r="B19" s="186"/>
      <c r="C19" s="190">
        <v>1518.89</v>
      </c>
      <c r="D19" s="186"/>
    </row>
    <row r="20" spans="1:4" x14ac:dyDescent="0.25">
      <c r="A20" s="211" t="s">
        <v>103</v>
      </c>
      <c r="B20" s="190">
        <v>34000</v>
      </c>
      <c r="C20" s="190">
        <v>2670.4</v>
      </c>
      <c r="D20" s="188">
        <v>7.85</v>
      </c>
    </row>
    <row r="21" spans="1:4" x14ac:dyDescent="0.25">
      <c r="A21" s="211" t="s">
        <v>104</v>
      </c>
      <c r="B21" s="190">
        <v>2000</v>
      </c>
      <c r="C21" s="190">
        <v>2010.62</v>
      </c>
      <c r="D21" s="188">
        <v>100.53</v>
      </c>
    </row>
    <row r="22" spans="1:4" x14ac:dyDescent="0.25">
      <c r="A22" s="211" t="s">
        <v>105</v>
      </c>
      <c r="B22" s="190">
        <v>6000</v>
      </c>
      <c r="C22" s="190">
        <v>9366.08</v>
      </c>
      <c r="D22" s="188">
        <v>156.1</v>
      </c>
    </row>
    <row r="23" spans="1:4" x14ac:dyDescent="0.25">
      <c r="A23" s="211" t="s">
        <v>106</v>
      </c>
      <c r="B23" s="190">
        <v>3200</v>
      </c>
      <c r="C23" s="186"/>
      <c r="D23" s="186"/>
    </row>
    <row r="24" spans="1:4" x14ac:dyDescent="0.25">
      <c r="A24" s="211" t="s">
        <v>108</v>
      </c>
      <c r="B24" s="190">
        <v>3700</v>
      </c>
      <c r="C24" s="190">
        <v>1400.68</v>
      </c>
      <c r="D24" s="188">
        <v>37.86</v>
      </c>
    </row>
    <row r="25" spans="1:4" x14ac:dyDescent="0.25">
      <c r="A25" s="211" t="s">
        <v>109</v>
      </c>
      <c r="B25" s="190">
        <v>15000</v>
      </c>
      <c r="C25" s="190">
        <v>19270.79</v>
      </c>
      <c r="D25" s="188">
        <v>128.47</v>
      </c>
    </row>
    <row r="26" spans="1:4" x14ac:dyDescent="0.25">
      <c r="A26" s="211" t="s">
        <v>110</v>
      </c>
      <c r="B26" s="190">
        <v>5000</v>
      </c>
      <c r="C26" s="190">
        <v>1760.53</v>
      </c>
      <c r="D26" s="188">
        <v>35.21</v>
      </c>
    </row>
    <row r="27" spans="1:4" x14ac:dyDescent="0.25">
      <c r="A27" s="211" t="s">
        <v>208</v>
      </c>
      <c r="B27" s="190">
        <v>450000</v>
      </c>
      <c r="C27" s="190">
        <v>225081.95</v>
      </c>
      <c r="D27" s="188">
        <v>50.02</v>
      </c>
    </row>
    <row r="28" spans="1:4" x14ac:dyDescent="0.25">
      <c r="A28" s="211" t="s">
        <v>111</v>
      </c>
      <c r="B28" s="186"/>
      <c r="C28" s="190">
        <v>2273.85</v>
      </c>
      <c r="D28" s="186"/>
    </row>
    <row r="29" spans="1:4" x14ac:dyDescent="0.25">
      <c r="A29" s="211" t="s">
        <v>209</v>
      </c>
      <c r="B29" s="190">
        <v>17900</v>
      </c>
      <c r="C29" s="190">
        <v>13411.16</v>
      </c>
      <c r="D29" s="188">
        <v>74.92</v>
      </c>
    </row>
    <row r="30" spans="1:4" x14ac:dyDescent="0.25">
      <c r="A30" s="211" t="s">
        <v>112</v>
      </c>
      <c r="B30" s="190">
        <v>9100</v>
      </c>
      <c r="C30" s="190">
        <v>3110</v>
      </c>
      <c r="D30" s="188">
        <v>34.18</v>
      </c>
    </row>
    <row r="31" spans="1:4" x14ac:dyDescent="0.25">
      <c r="A31" s="211" t="s">
        <v>113</v>
      </c>
      <c r="B31" s="190">
        <v>231000</v>
      </c>
      <c r="C31" s="190">
        <v>20317.25</v>
      </c>
      <c r="D31" s="188">
        <v>8.8000000000000007</v>
      </c>
    </row>
    <row r="32" spans="1:4" ht="26.25" x14ac:dyDescent="0.25">
      <c r="A32" s="211" t="s">
        <v>210</v>
      </c>
      <c r="B32" s="190">
        <v>7200</v>
      </c>
      <c r="C32" s="190">
        <v>2978.55</v>
      </c>
      <c r="D32" s="188">
        <v>41.37</v>
      </c>
    </row>
    <row r="33" spans="1:4" x14ac:dyDescent="0.25">
      <c r="A33" s="211" t="s">
        <v>115</v>
      </c>
      <c r="B33" s="186"/>
      <c r="C33" s="190">
        <v>1317.45</v>
      </c>
      <c r="D33" s="186"/>
    </row>
    <row r="34" spans="1:4" x14ac:dyDescent="0.25">
      <c r="A34" s="211" t="s">
        <v>116</v>
      </c>
      <c r="B34" s="190">
        <v>2000</v>
      </c>
      <c r="C34" s="186"/>
      <c r="D34" s="186"/>
    </row>
    <row r="35" spans="1:4" x14ac:dyDescent="0.25">
      <c r="A35" s="210" t="s">
        <v>121</v>
      </c>
      <c r="B35" s="190">
        <v>1600</v>
      </c>
      <c r="C35" s="188">
        <v>550.91999999999996</v>
      </c>
      <c r="D35" s="188">
        <v>34.43</v>
      </c>
    </row>
    <row r="36" spans="1:4" x14ac:dyDescent="0.25">
      <c r="A36" s="211" t="s">
        <v>123</v>
      </c>
      <c r="B36" s="190">
        <v>1600</v>
      </c>
      <c r="C36" s="188">
        <v>550.91999999999996</v>
      </c>
      <c r="D36" s="188">
        <v>34.43</v>
      </c>
    </row>
    <row r="37" spans="1:4" x14ac:dyDescent="0.25">
      <c r="A37" s="210" t="s">
        <v>133</v>
      </c>
      <c r="B37" s="190">
        <v>11000</v>
      </c>
      <c r="C37" s="190">
        <v>7486.39</v>
      </c>
      <c r="D37" s="188">
        <v>68.06</v>
      </c>
    </row>
    <row r="38" spans="1:4" x14ac:dyDescent="0.25">
      <c r="A38" s="211" t="s">
        <v>135</v>
      </c>
      <c r="B38" s="190">
        <v>1000</v>
      </c>
      <c r="C38" s="190">
        <v>3109.43</v>
      </c>
      <c r="D38" s="188">
        <v>310.94</v>
      </c>
    </row>
    <row r="39" spans="1:4" x14ac:dyDescent="0.25">
      <c r="A39" s="211" t="s">
        <v>211</v>
      </c>
      <c r="B39" s="186"/>
      <c r="C39" s="190">
        <v>1307.58</v>
      </c>
      <c r="D39" s="186"/>
    </row>
    <row r="40" spans="1:4" x14ac:dyDescent="0.25">
      <c r="A40" s="211" t="s">
        <v>212</v>
      </c>
      <c r="B40" s="190">
        <v>10000</v>
      </c>
      <c r="C40" s="190">
        <v>3069.38</v>
      </c>
      <c r="D40" s="188">
        <v>30.69</v>
      </c>
    </row>
    <row r="41" spans="1:4" x14ac:dyDescent="0.25">
      <c r="A41" s="192" t="s">
        <v>143</v>
      </c>
      <c r="B41" s="190">
        <v>400000</v>
      </c>
      <c r="C41" s="190">
        <v>20074.060000000001</v>
      </c>
      <c r="D41" s="188">
        <v>5.0199999999999996</v>
      </c>
    </row>
    <row r="42" spans="1:4" x14ac:dyDescent="0.25">
      <c r="A42" s="210" t="s">
        <v>95</v>
      </c>
      <c r="B42" s="190">
        <v>400000</v>
      </c>
      <c r="C42" s="190">
        <v>19394.16</v>
      </c>
      <c r="D42" s="188">
        <v>4.8499999999999996</v>
      </c>
    </row>
    <row r="43" spans="1:4" x14ac:dyDescent="0.25">
      <c r="A43" s="211" t="s">
        <v>99</v>
      </c>
      <c r="B43" s="186"/>
      <c r="C43" s="188">
        <v>419</v>
      </c>
      <c r="D43" s="186"/>
    </row>
    <row r="44" spans="1:4" x14ac:dyDescent="0.25">
      <c r="A44" s="211" t="s">
        <v>101</v>
      </c>
      <c r="B44" s="186"/>
      <c r="C44" s="190">
        <v>1510.13</v>
      </c>
      <c r="D44" s="186"/>
    </row>
    <row r="45" spans="1:4" x14ac:dyDescent="0.25">
      <c r="A45" s="211" t="s">
        <v>102</v>
      </c>
      <c r="B45" s="190">
        <v>207000</v>
      </c>
      <c r="C45" s="188">
        <v>263.85000000000002</v>
      </c>
      <c r="D45" s="188">
        <v>0.13</v>
      </c>
    </row>
    <row r="46" spans="1:4" x14ac:dyDescent="0.25">
      <c r="A46" s="211" t="s">
        <v>103</v>
      </c>
      <c r="B46" s="190">
        <v>35000</v>
      </c>
      <c r="C46" s="190">
        <v>2920.28</v>
      </c>
      <c r="D46" s="188">
        <v>8.34</v>
      </c>
    </row>
    <row r="47" spans="1:4" x14ac:dyDescent="0.25">
      <c r="A47" s="211" t="s">
        <v>104</v>
      </c>
      <c r="B47" s="186"/>
      <c r="C47" s="188">
        <v>240.63</v>
      </c>
      <c r="D47" s="186"/>
    </row>
    <row r="48" spans="1:4" x14ac:dyDescent="0.25">
      <c r="A48" s="211" t="s">
        <v>105</v>
      </c>
      <c r="B48" s="186"/>
      <c r="C48" s="190">
        <v>1986.82</v>
      </c>
      <c r="D48" s="186"/>
    </row>
    <row r="49" spans="1:4" x14ac:dyDescent="0.25">
      <c r="A49" s="211" t="s">
        <v>106</v>
      </c>
      <c r="B49" s="186"/>
      <c r="C49" s="188">
        <v>36.5</v>
      </c>
      <c r="D49" s="186"/>
    </row>
    <row r="50" spans="1:4" x14ac:dyDescent="0.25">
      <c r="A50" s="211" t="s">
        <v>108</v>
      </c>
      <c r="B50" s="186"/>
      <c r="C50" s="188">
        <v>287.14999999999998</v>
      </c>
      <c r="D50" s="186"/>
    </row>
    <row r="51" spans="1:4" x14ac:dyDescent="0.25">
      <c r="A51" s="211" t="s">
        <v>109</v>
      </c>
      <c r="B51" s="186"/>
      <c r="C51" s="190">
        <v>7011.52</v>
      </c>
      <c r="D51" s="186"/>
    </row>
    <row r="52" spans="1:4" x14ac:dyDescent="0.25">
      <c r="A52" s="211" t="s">
        <v>110</v>
      </c>
      <c r="B52" s="190">
        <v>5760</v>
      </c>
      <c r="C52" s="188">
        <v>277.36</v>
      </c>
      <c r="D52" s="188">
        <v>4.82</v>
      </c>
    </row>
    <row r="53" spans="1:4" x14ac:dyDescent="0.25">
      <c r="A53" s="211" t="s">
        <v>208</v>
      </c>
      <c r="B53" s="190">
        <v>152240</v>
      </c>
      <c r="C53" s="188">
        <v>37.5</v>
      </c>
      <c r="D53" s="188">
        <v>0.02</v>
      </c>
    </row>
    <row r="54" spans="1:4" x14ac:dyDescent="0.25">
      <c r="A54" s="211" t="s">
        <v>111</v>
      </c>
      <c r="B54" s="186"/>
      <c r="C54" s="188">
        <v>142.74</v>
      </c>
      <c r="D54" s="186"/>
    </row>
    <row r="55" spans="1:4" x14ac:dyDescent="0.25">
      <c r="A55" s="211" t="s">
        <v>209</v>
      </c>
      <c r="B55" s="186"/>
      <c r="C55" s="190">
        <v>1000</v>
      </c>
      <c r="D55" s="186"/>
    </row>
    <row r="56" spans="1:4" x14ac:dyDescent="0.25">
      <c r="A56" s="211" t="s">
        <v>112</v>
      </c>
      <c r="B56" s="186"/>
      <c r="C56" s="190">
        <v>1817.75</v>
      </c>
      <c r="D56" s="186"/>
    </row>
    <row r="57" spans="1:4" x14ac:dyDescent="0.25">
      <c r="A57" s="211" t="s">
        <v>113</v>
      </c>
      <c r="B57" s="186"/>
      <c r="C57" s="190">
        <v>1442.93</v>
      </c>
      <c r="D57" s="186"/>
    </row>
    <row r="58" spans="1:4" x14ac:dyDescent="0.25">
      <c r="A58" s="210" t="s">
        <v>133</v>
      </c>
      <c r="B58" s="188">
        <v>0</v>
      </c>
      <c r="C58" s="188">
        <v>679.9</v>
      </c>
      <c r="D58" s="188">
        <v>0</v>
      </c>
    </row>
    <row r="59" spans="1:4" x14ac:dyDescent="0.25">
      <c r="A59" s="211" t="s">
        <v>212</v>
      </c>
      <c r="B59" s="186"/>
      <c r="C59" s="188">
        <v>679.9</v>
      </c>
      <c r="D59" s="186"/>
    </row>
    <row r="60" spans="1:4" x14ac:dyDescent="0.25">
      <c r="A60" s="179"/>
      <c r="B60" s="179"/>
      <c r="C60" s="179"/>
      <c r="D60" s="179"/>
    </row>
    <row r="61" spans="1:4" x14ac:dyDescent="0.25">
      <c r="A61" s="179"/>
      <c r="B61" s="179"/>
      <c r="C61" s="179"/>
      <c r="D61" s="179"/>
    </row>
    <row r="62" spans="1:4" x14ac:dyDescent="0.25">
      <c r="A62" s="179"/>
      <c r="B62" s="179"/>
      <c r="C62" s="179"/>
      <c r="D62" s="179"/>
    </row>
    <row r="63" spans="1:4" x14ac:dyDescent="0.25">
      <c r="A63" s="179"/>
      <c r="B63" s="179"/>
      <c r="C63" s="179"/>
      <c r="D63" s="179"/>
    </row>
    <row r="64" spans="1:4" x14ac:dyDescent="0.25">
      <c r="A64" s="179"/>
      <c r="B64" s="179"/>
      <c r="C64" s="179"/>
      <c r="D64" s="17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AFD53-B3D4-4134-9BF1-634D17529DE9}">
  <dimension ref="A1:F80"/>
  <sheetViews>
    <sheetView topLeftCell="A43" workbookViewId="0">
      <selection activeCell="A69" sqref="A69:XFD69"/>
    </sheetView>
  </sheetViews>
  <sheetFormatPr defaultRowHeight="15" x14ac:dyDescent="0.25"/>
  <cols>
    <col min="1" max="1" width="36.140625" customWidth="1"/>
    <col min="2" max="2" width="22.28515625" customWidth="1"/>
    <col min="3" max="3" width="16.5703125" customWidth="1"/>
    <col min="4" max="5" width="14.85546875" customWidth="1"/>
    <col min="6" max="6" width="17" customWidth="1"/>
  </cols>
  <sheetData>
    <row r="1" spans="1:6" x14ac:dyDescent="0.25">
      <c r="A1" s="179"/>
      <c r="B1" s="180" t="s">
        <v>216</v>
      </c>
      <c r="C1" s="180"/>
      <c r="D1" s="181"/>
      <c r="E1" s="179"/>
      <c r="F1" s="179"/>
    </row>
    <row r="2" spans="1:6" x14ac:dyDescent="0.25">
      <c r="A2" s="182" t="s">
        <v>217</v>
      </c>
      <c r="B2" s="183"/>
      <c r="C2" s="183"/>
      <c r="D2" s="183"/>
      <c r="E2" s="183"/>
      <c r="F2" s="184"/>
    </row>
    <row r="3" spans="1:6" ht="26.25" thickBot="1" x14ac:dyDescent="0.3">
      <c r="A3" s="185" t="s">
        <v>178</v>
      </c>
      <c r="B3" s="185" t="s">
        <v>218</v>
      </c>
      <c r="C3" s="185" t="s">
        <v>219</v>
      </c>
      <c r="D3" s="185" t="s">
        <v>220</v>
      </c>
      <c r="E3" s="185" t="s">
        <v>221</v>
      </c>
      <c r="F3" s="185" t="s">
        <v>222</v>
      </c>
    </row>
    <row r="4" spans="1:6" x14ac:dyDescent="0.25">
      <c r="A4" s="186" t="s">
        <v>179</v>
      </c>
      <c r="B4" s="186"/>
      <c r="C4" s="186"/>
      <c r="D4" s="186"/>
      <c r="E4" s="186"/>
      <c r="F4" s="187"/>
    </row>
    <row r="5" spans="1:6" x14ac:dyDescent="0.25">
      <c r="A5" s="186" t="s">
        <v>66</v>
      </c>
      <c r="B5" s="188">
        <v>0</v>
      </c>
      <c r="C5" s="188">
        <v>0</v>
      </c>
      <c r="D5" s="188">
        <v>0.05</v>
      </c>
      <c r="E5" s="190"/>
      <c r="F5" s="195"/>
    </row>
    <row r="6" spans="1:6" x14ac:dyDescent="0.25">
      <c r="A6" s="189" t="s">
        <v>223</v>
      </c>
      <c r="B6" s="186"/>
      <c r="C6" s="186"/>
      <c r="D6" s="188">
        <v>0.05</v>
      </c>
      <c r="E6" s="190"/>
      <c r="F6" s="195"/>
    </row>
    <row r="7" spans="1:6" ht="39" x14ac:dyDescent="0.25">
      <c r="A7" s="186" t="s">
        <v>72</v>
      </c>
      <c r="B7" s="188">
        <v>0.14000000000000001</v>
      </c>
      <c r="C7" s="190">
        <v>400000</v>
      </c>
      <c r="D7" s="190">
        <v>32929.279999999999</v>
      </c>
      <c r="E7" s="190">
        <f>D7/B7*100</f>
        <v>23520914.285714284</v>
      </c>
      <c r="F7" s="195">
        <f t="shared" ref="F7:F10" si="0">D7/C7*100</f>
        <v>8.2323199999999996</v>
      </c>
    </row>
    <row r="8" spans="1:6" x14ac:dyDescent="0.25">
      <c r="A8" s="189" t="s">
        <v>224</v>
      </c>
      <c r="B8" s="188">
        <v>0.14000000000000001</v>
      </c>
      <c r="C8" s="190">
        <v>400000</v>
      </c>
      <c r="D8" s="190">
        <v>32929.279999999999</v>
      </c>
      <c r="E8" s="190">
        <f t="shared" ref="E8:E12" si="1">D8/B8*100</f>
        <v>23520914.285714284</v>
      </c>
      <c r="F8" s="195">
        <f t="shared" si="0"/>
        <v>8.2323199999999996</v>
      </c>
    </row>
    <row r="9" spans="1:6" ht="26.25" thickBot="1" x14ac:dyDescent="0.3">
      <c r="A9" s="169" t="s">
        <v>206</v>
      </c>
      <c r="B9" s="190">
        <v>302217.40000000002</v>
      </c>
      <c r="C9" s="190">
        <v>1337900</v>
      </c>
      <c r="D9" s="190">
        <v>495391.53</v>
      </c>
      <c r="E9" s="190">
        <f t="shared" si="1"/>
        <v>163.9189305447006</v>
      </c>
      <c r="F9" s="195">
        <f t="shared" si="0"/>
        <v>37.027545406981091</v>
      </c>
    </row>
    <row r="10" spans="1:6" ht="26.25" thickBot="1" x14ac:dyDescent="0.3">
      <c r="A10" s="175" t="s">
        <v>79</v>
      </c>
      <c r="B10" s="190">
        <v>302217.40000000002</v>
      </c>
      <c r="C10" s="190">
        <v>1337900</v>
      </c>
      <c r="D10" s="190">
        <v>495391.53</v>
      </c>
      <c r="E10" s="190">
        <f t="shared" si="1"/>
        <v>163.9189305447006</v>
      </c>
      <c r="F10" s="195">
        <f t="shared" si="0"/>
        <v>37.027545406981091</v>
      </c>
    </row>
    <row r="11" spans="1:6" ht="39" thickBot="1" x14ac:dyDescent="0.3">
      <c r="A11" s="169" t="s">
        <v>207</v>
      </c>
      <c r="B11" s="188"/>
      <c r="C11" s="186"/>
      <c r="D11" s="190"/>
      <c r="E11" s="190"/>
      <c r="F11" s="195"/>
    </row>
    <row r="12" spans="1:6" ht="24.75" customHeight="1" x14ac:dyDescent="0.25">
      <c r="A12" s="200" t="s">
        <v>180</v>
      </c>
      <c r="B12" s="193">
        <v>302217.53999999998</v>
      </c>
      <c r="C12" s="193">
        <v>1737900</v>
      </c>
      <c r="D12" s="193">
        <f>D6+D8+D9</f>
        <v>528320.86</v>
      </c>
      <c r="E12" s="193">
        <f t="shared" si="1"/>
        <v>174.81475760804619</v>
      </c>
      <c r="F12" s="202">
        <f>F8+F10</f>
        <v>45.259865406981092</v>
      </c>
    </row>
    <row r="13" spans="1:6" x14ac:dyDescent="0.25">
      <c r="A13" s="186" t="s">
        <v>87</v>
      </c>
      <c r="B13" s="190">
        <v>8479.2000000000007</v>
      </c>
      <c r="C13" s="190">
        <v>522800</v>
      </c>
      <c r="D13" s="190">
        <v>251875.55</v>
      </c>
      <c r="E13" s="190">
        <f>D13/B13*100</f>
        <v>2970.5107793188035</v>
      </c>
      <c r="F13" s="195">
        <f>D13/C13*100</f>
        <v>48.178184774292269</v>
      </c>
    </row>
    <row r="14" spans="1:6" x14ac:dyDescent="0.25">
      <c r="A14" s="189" t="s">
        <v>225</v>
      </c>
      <c r="B14" s="190">
        <v>7339.24</v>
      </c>
      <c r="C14" s="190">
        <v>423500</v>
      </c>
      <c r="D14" s="190">
        <v>212367.54</v>
      </c>
      <c r="E14" s="190">
        <v>2893.59</v>
      </c>
      <c r="F14" s="195">
        <f t="shared" ref="F14:F77" si="2">D14/C14*100</f>
        <v>50.145818181818179</v>
      </c>
    </row>
    <row r="15" spans="1:6" x14ac:dyDescent="0.25">
      <c r="A15" s="189" t="s">
        <v>226</v>
      </c>
      <c r="B15" s="186"/>
      <c r="C15" s="190">
        <v>14100</v>
      </c>
      <c r="D15" s="188">
        <v>310</v>
      </c>
      <c r="E15" s="186"/>
      <c r="F15" s="195">
        <f t="shared" si="2"/>
        <v>2.1985815602836878</v>
      </c>
    </row>
    <row r="16" spans="1:6" ht="24.75" customHeight="1" x14ac:dyDescent="0.25">
      <c r="A16" s="189" t="s">
        <v>227</v>
      </c>
      <c r="B16" s="186"/>
      <c r="C16" s="190">
        <v>5600</v>
      </c>
      <c r="D16" s="186"/>
      <c r="E16" s="186"/>
      <c r="F16" s="195">
        <f t="shared" si="2"/>
        <v>0</v>
      </c>
    </row>
    <row r="17" spans="1:6" x14ac:dyDescent="0.25">
      <c r="A17" s="189" t="s">
        <v>228</v>
      </c>
      <c r="B17" s="186"/>
      <c r="C17" s="190">
        <v>8500</v>
      </c>
      <c r="D17" s="186"/>
      <c r="E17" s="186"/>
      <c r="F17" s="195">
        <f t="shared" si="2"/>
        <v>0</v>
      </c>
    </row>
    <row r="18" spans="1:6" ht="26.25" x14ac:dyDescent="0.25">
      <c r="A18" s="189" t="s">
        <v>229</v>
      </c>
      <c r="B18" s="186"/>
      <c r="C18" s="186"/>
      <c r="D18" s="190">
        <v>4157.3599999999997</v>
      </c>
      <c r="E18" s="186"/>
      <c r="F18" s="195"/>
    </row>
    <row r="19" spans="1:6" ht="26.25" x14ac:dyDescent="0.25">
      <c r="A19" s="189" t="s">
        <v>230</v>
      </c>
      <c r="B19" s="190">
        <v>1139.96</v>
      </c>
      <c r="C19" s="190">
        <v>71100</v>
      </c>
      <c r="D19" s="190">
        <v>35040.65</v>
      </c>
      <c r="E19" s="190">
        <v>3073.85</v>
      </c>
      <c r="F19" s="195">
        <f t="shared" si="2"/>
        <v>49.283614627285516</v>
      </c>
    </row>
    <row r="20" spans="1:6" x14ac:dyDescent="0.25">
      <c r="A20" s="186" t="s">
        <v>95</v>
      </c>
      <c r="B20" s="190">
        <v>282934.65999999997</v>
      </c>
      <c r="C20" s="190">
        <v>1202500</v>
      </c>
      <c r="D20" s="190">
        <v>340460.82</v>
      </c>
      <c r="E20" s="188">
        <v>120.33</v>
      </c>
      <c r="F20" s="195">
        <f t="shared" si="2"/>
        <v>28.312750103950108</v>
      </c>
    </row>
    <row r="21" spans="1:6" ht="26.25" x14ac:dyDescent="0.25">
      <c r="A21" s="189" t="s">
        <v>231</v>
      </c>
      <c r="B21" s="188">
        <v>26.55</v>
      </c>
      <c r="C21" s="190">
        <v>1000</v>
      </c>
      <c r="D21" s="186"/>
      <c r="E21" s="186"/>
      <c r="F21" s="195">
        <f t="shared" si="2"/>
        <v>0</v>
      </c>
    </row>
    <row r="22" spans="1:6" ht="26.25" x14ac:dyDescent="0.25">
      <c r="A22" s="189" t="s">
        <v>232</v>
      </c>
      <c r="B22" s="186"/>
      <c r="C22" s="190">
        <v>1000</v>
      </c>
      <c r="D22" s="186"/>
      <c r="E22" s="186"/>
      <c r="F22" s="195">
        <f t="shared" si="2"/>
        <v>0</v>
      </c>
    </row>
    <row r="23" spans="1:6" ht="26.25" x14ac:dyDescent="0.25">
      <c r="A23" s="189" t="s">
        <v>233</v>
      </c>
      <c r="B23" s="188">
        <v>484.8</v>
      </c>
      <c r="C23" s="190">
        <v>1000</v>
      </c>
      <c r="D23" s="186"/>
      <c r="E23" s="186"/>
      <c r="F23" s="195">
        <f t="shared" si="2"/>
        <v>0</v>
      </c>
    </row>
    <row r="24" spans="1:6" ht="26.25" x14ac:dyDescent="0.25">
      <c r="A24" s="189" t="s">
        <v>234</v>
      </c>
      <c r="B24" s="188">
        <v>226.94</v>
      </c>
      <c r="C24" s="190">
        <v>4000</v>
      </c>
      <c r="D24" s="190">
        <v>3993.59</v>
      </c>
      <c r="E24" s="190">
        <v>1759.76</v>
      </c>
      <c r="F24" s="195">
        <f t="shared" si="2"/>
        <v>99.839750000000009</v>
      </c>
    </row>
    <row r="25" spans="1:6" x14ac:dyDescent="0.25">
      <c r="A25" s="189" t="s">
        <v>235</v>
      </c>
      <c r="B25" s="186"/>
      <c r="C25" s="186"/>
      <c r="D25" s="188">
        <v>419</v>
      </c>
      <c r="E25" s="186"/>
      <c r="F25" s="195"/>
    </row>
    <row r="26" spans="1:6" x14ac:dyDescent="0.25">
      <c r="A26" s="189" t="s">
        <v>236</v>
      </c>
      <c r="B26" s="188">
        <v>732.3</v>
      </c>
      <c r="C26" s="190">
        <v>4000</v>
      </c>
      <c r="D26" s="190">
        <v>2940.24</v>
      </c>
      <c r="E26" s="188">
        <v>401.51</v>
      </c>
      <c r="F26" s="195">
        <f t="shared" si="2"/>
        <v>73.506</v>
      </c>
    </row>
    <row r="27" spans="1:6" ht="26.25" x14ac:dyDescent="0.25">
      <c r="A27" s="189" t="s">
        <v>237</v>
      </c>
      <c r="B27" s="186"/>
      <c r="C27" s="188">
        <v>900</v>
      </c>
      <c r="D27" s="190">
        <v>4827.88</v>
      </c>
      <c r="E27" s="186"/>
      <c r="F27" s="195">
        <f t="shared" si="2"/>
        <v>536.43111111111114</v>
      </c>
    </row>
    <row r="28" spans="1:6" ht="26.25" x14ac:dyDescent="0.25">
      <c r="A28" s="189" t="s">
        <v>238</v>
      </c>
      <c r="B28" s="188">
        <v>207.22</v>
      </c>
      <c r="C28" s="190">
        <v>1500</v>
      </c>
      <c r="D28" s="190">
        <v>3196.21</v>
      </c>
      <c r="E28" s="190">
        <v>1542.42</v>
      </c>
      <c r="F28" s="195">
        <f t="shared" si="2"/>
        <v>213.08066666666664</v>
      </c>
    </row>
    <row r="29" spans="1:6" ht="26.25" x14ac:dyDescent="0.25">
      <c r="A29" s="189" t="s">
        <v>239</v>
      </c>
      <c r="B29" s="188">
        <v>104.73</v>
      </c>
      <c r="C29" s="190">
        <v>3000</v>
      </c>
      <c r="D29" s="188">
        <v>208.87</v>
      </c>
      <c r="E29" s="188">
        <v>199.44</v>
      </c>
      <c r="F29" s="195">
        <f t="shared" si="2"/>
        <v>6.9623333333333326</v>
      </c>
    </row>
    <row r="30" spans="1:6" ht="26.25" x14ac:dyDescent="0.25">
      <c r="A30" s="189" t="s">
        <v>240</v>
      </c>
      <c r="B30" s="186"/>
      <c r="C30" s="186"/>
      <c r="D30" s="188">
        <v>921.8</v>
      </c>
      <c r="E30" s="186"/>
      <c r="F30" s="195"/>
    </row>
    <row r="31" spans="1:6" x14ac:dyDescent="0.25">
      <c r="A31" s="189" t="s">
        <v>241</v>
      </c>
      <c r="B31" s="186"/>
      <c r="C31" s="190">
        <v>206500</v>
      </c>
      <c r="D31" s="186"/>
      <c r="E31" s="186"/>
      <c r="F31" s="195">
        <f t="shared" si="2"/>
        <v>0</v>
      </c>
    </row>
    <row r="32" spans="1:6" x14ac:dyDescent="0.25">
      <c r="A32" s="189" t="s">
        <v>242</v>
      </c>
      <c r="B32" s="186"/>
      <c r="C32" s="188">
        <v>500</v>
      </c>
      <c r="D32" s="188">
        <v>982.15</v>
      </c>
      <c r="E32" s="186"/>
      <c r="F32" s="195">
        <f t="shared" si="2"/>
        <v>196.43</v>
      </c>
    </row>
    <row r="33" spans="1:6" x14ac:dyDescent="0.25">
      <c r="A33" s="189" t="s">
        <v>243</v>
      </c>
      <c r="B33" s="188">
        <v>370.05</v>
      </c>
      <c r="C33" s="186"/>
      <c r="D33" s="188">
        <v>800.59</v>
      </c>
      <c r="E33" s="188">
        <v>216.35</v>
      </c>
      <c r="F33" s="195"/>
    </row>
    <row r="34" spans="1:6" x14ac:dyDescent="0.25">
      <c r="A34" s="189" t="s">
        <v>244</v>
      </c>
      <c r="B34" s="186"/>
      <c r="C34" s="190">
        <v>65000</v>
      </c>
      <c r="D34" s="190">
        <v>5367.64</v>
      </c>
      <c r="E34" s="186"/>
      <c r="F34" s="195">
        <f t="shared" si="2"/>
        <v>8.2579076923076915</v>
      </c>
    </row>
    <row r="35" spans="1:6" x14ac:dyDescent="0.25">
      <c r="A35" s="189" t="s">
        <v>245</v>
      </c>
      <c r="B35" s="186"/>
      <c r="C35" s="186"/>
      <c r="D35" s="188">
        <v>223.04</v>
      </c>
      <c r="E35" s="186"/>
      <c r="F35" s="195"/>
    </row>
    <row r="36" spans="1:6" ht="26.25" x14ac:dyDescent="0.25">
      <c r="A36" s="189" t="s">
        <v>246</v>
      </c>
      <c r="B36" s="186"/>
      <c r="C36" s="190">
        <v>4000</v>
      </c>
      <c r="D36" s="186"/>
      <c r="E36" s="186"/>
      <c r="F36" s="195">
        <f t="shared" si="2"/>
        <v>0</v>
      </c>
    </row>
    <row r="37" spans="1:6" ht="39" x14ac:dyDescent="0.25">
      <c r="A37" s="189" t="s">
        <v>247</v>
      </c>
      <c r="B37" s="188">
        <v>244.25</v>
      </c>
      <c r="C37" s="190">
        <v>2000</v>
      </c>
      <c r="D37" s="190">
        <v>2251.25</v>
      </c>
      <c r="E37" s="188">
        <v>921.7</v>
      </c>
      <c r="F37" s="195">
        <f t="shared" si="2"/>
        <v>112.56250000000001</v>
      </c>
    </row>
    <row r="38" spans="1:6" x14ac:dyDescent="0.25">
      <c r="A38" s="189" t="s">
        <v>248</v>
      </c>
      <c r="B38" s="190">
        <v>4476.25</v>
      </c>
      <c r="C38" s="190">
        <v>6000</v>
      </c>
      <c r="D38" s="190">
        <v>11352.9</v>
      </c>
      <c r="E38" s="188">
        <v>253.63</v>
      </c>
      <c r="F38" s="195">
        <f t="shared" si="2"/>
        <v>189.215</v>
      </c>
    </row>
    <row r="39" spans="1:6" ht="26.25" x14ac:dyDescent="0.25">
      <c r="A39" s="189" t="s">
        <v>249</v>
      </c>
      <c r="B39" s="186"/>
      <c r="C39" s="190">
        <v>3200</v>
      </c>
      <c r="D39" s="188">
        <v>36.5</v>
      </c>
      <c r="E39" s="186"/>
      <c r="F39" s="195">
        <f t="shared" si="2"/>
        <v>1.140625</v>
      </c>
    </row>
    <row r="40" spans="1:6" x14ac:dyDescent="0.25">
      <c r="A40" s="189" t="s">
        <v>250</v>
      </c>
      <c r="B40" s="190">
        <v>1167.27</v>
      </c>
      <c r="C40" s="190">
        <v>3200</v>
      </c>
      <c r="D40" s="190">
        <v>1638.33</v>
      </c>
      <c r="E40" s="188">
        <v>140.36000000000001</v>
      </c>
      <c r="F40" s="195">
        <f t="shared" si="2"/>
        <v>51.197812499999998</v>
      </c>
    </row>
    <row r="41" spans="1:6" ht="26.25" x14ac:dyDescent="0.25">
      <c r="A41" s="189" t="s">
        <v>251</v>
      </c>
      <c r="B41" s="186"/>
      <c r="C41" s="188">
        <v>500</v>
      </c>
      <c r="D41" s="188">
        <v>49.5</v>
      </c>
      <c r="E41" s="186"/>
      <c r="F41" s="195">
        <f t="shared" si="2"/>
        <v>9.9</v>
      </c>
    </row>
    <row r="42" spans="1:6" ht="26.25" x14ac:dyDescent="0.25">
      <c r="A42" s="189" t="s">
        <v>252</v>
      </c>
      <c r="B42" s="190">
        <v>9186.7999999999993</v>
      </c>
      <c r="C42" s="186"/>
      <c r="D42" s="190">
        <v>9500.0499999999993</v>
      </c>
      <c r="E42" s="188">
        <v>103.41</v>
      </c>
      <c r="F42" s="195"/>
    </row>
    <row r="43" spans="1:6" ht="26.25" x14ac:dyDescent="0.25">
      <c r="A43" s="189" t="s">
        <v>253</v>
      </c>
      <c r="B43" s="190">
        <v>6916.39</v>
      </c>
      <c r="C43" s="186"/>
      <c r="D43" s="190">
        <v>14157.26</v>
      </c>
      <c r="E43" s="188">
        <v>204.69</v>
      </c>
      <c r="F43" s="195"/>
    </row>
    <row r="44" spans="1:6" ht="26.25" x14ac:dyDescent="0.25">
      <c r="A44" s="189" t="s">
        <v>254</v>
      </c>
      <c r="B44" s="186"/>
      <c r="C44" s="190">
        <v>15000</v>
      </c>
      <c r="D44" s="190">
        <v>2625</v>
      </c>
      <c r="E44" s="186"/>
      <c r="F44" s="195">
        <f t="shared" si="2"/>
        <v>17.5</v>
      </c>
    </row>
    <row r="45" spans="1:6" ht="26.25" x14ac:dyDescent="0.25">
      <c r="A45" s="189" t="s">
        <v>255</v>
      </c>
      <c r="B45" s="188">
        <v>180</v>
      </c>
      <c r="C45" s="186"/>
      <c r="D45" s="186"/>
      <c r="E45" s="186"/>
      <c r="F45" s="195"/>
    </row>
    <row r="46" spans="1:6" x14ac:dyDescent="0.25">
      <c r="A46" s="189" t="s">
        <v>256</v>
      </c>
      <c r="B46" s="186"/>
      <c r="C46" s="190">
        <v>2000</v>
      </c>
      <c r="D46" s="188">
        <v>387.28</v>
      </c>
      <c r="E46" s="186"/>
      <c r="F46" s="195">
        <f t="shared" si="2"/>
        <v>19.363999999999997</v>
      </c>
    </row>
    <row r="47" spans="1:6" x14ac:dyDescent="0.25">
      <c r="A47" s="189" t="s">
        <v>257</v>
      </c>
      <c r="B47" s="186"/>
      <c r="C47" s="190">
        <v>2000</v>
      </c>
      <c r="D47" s="188">
        <v>830.96</v>
      </c>
      <c r="E47" s="186"/>
      <c r="F47" s="195">
        <f t="shared" si="2"/>
        <v>41.548000000000002</v>
      </c>
    </row>
    <row r="48" spans="1:6" x14ac:dyDescent="0.25">
      <c r="A48" s="189" t="s">
        <v>258</v>
      </c>
      <c r="B48" s="186"/>
      <c r="C48" s="190">
        <v>1000</v>
      </c>
      <c r="D48" s="188">
        <v>175</v>
      </c>
      <c r="E48" s="186"/>
      <c r="F48" s="195">
        <f t="shared" si="2"/>
        <v>17.5</v>
      </c>
    </row>
    <row r="49" spans="1:6" x14ac:dyDescent="0.25">
      <c r="A49" s="189" t="s">
        <v>259</v>
      </c>
      <c r="B49" s="186"/>
      <c r="C49" s="190">
        <v>5760</v>
      </c>
      <c r="D49" s="188">
        <v>644.65</v>
      </c>
      <c r="E49" s="186"/>
      <c r="F49" s="195">
        <f t="shared" si="2"/>
        <v>11.191840277777777</v>
      </c>
    </row>
    <row r="50" spans="1:6" ht="26.25" x14ac:dyDescent="0.25">
      <c r="A50" s="189" t="s">
        <v>260</v>
      </c>
      <c r="B50" s="190">
        <v>225000</v>
      </c>
      <c r="C50" s="190">
        <v>602240</v>
      </c>
      <c r="D50" s="190">
        <v>225000</v>
      </c>
      <c r="E50" s="188">
        <v>100</v>
      </c>
      <c r="F50" s="195">
        <f t="shared" si="2"/>
        <v>37.360520722635492</v>
      </c>
    </row>
    <row r="51" spans="1:6" x14ac:dyDescent="0.25">
      <c r="A51" s="189" t="s">
        <v>261</v>
      </c>
      <c r="B51" s="188">
        <v>18.75</v>
      </c>
      <c r="C51" s="186"/>
      <c r="D51" s="186"/>
      <c r="E51" s="186"/>
      <c r="F51" s="195"/>
    </row>
    <row r="52" spans="1:6" ht="24.75" customHeight="1" x14ac:dyDescent="0.25">
      <c r="A52" s="189" t="s">
        <v>262</v>
      </c>
      <c r="B52" s="186"/>
      <c r="C52" s="186"/>
      <c r="D52" s="188">
        <v>119.45</v>
      </c>
      <c r="E52" s="186"/>
      <c r="F52" s="195"/>
    </row>
    <row r="53" spans="1:6" ht="26.25" x14ac:dyDescent="0.25">
      <c r="A53" s="189" t="s">
        <v>263</v>
      </c>
      <c r="B53" s="186"/>
      <c r="C53" s="186"/>
      <c r="D53" s="190">
        <v>2021.59</v>
      </c>
      <c r="E53" s="186"/>
      <c r="F53" s="195"/>
    </row>
    <row r="54" spans="1:6" ht="26.25" x14ac:dyDescent="0.25">
      <c r="A54" s="189" t="s">
        <v>264</v>
      </c>
      <c r="B54" s="186"/>
      <c r="C54" s="186"/>
      <c r="D54" s="188">
        <v>395</v>
      </c>
      <c r="E54" s="186"/>
      <c r="F54" s="195"/>
    </row>
    <row r="55" spans="1:6" x14ac:dyDescent="0.25">
      <c r="A55" s="189" t="s">
        <v>265</v>
      </c>
      <c r="B55" s="190">
        <v>11944.48</v>
      </c>
      <c r="C55" s="186"/>
      <c r="D55" s="190">
        <v>2239.56</v>
      </c>
      <c r="E55" s="188">
        <v>18.75</v>
      </c>
      <c r="F55" s="195"/>
    </row>
    <row r="56" spans="1:6" ht="26.25" x14ac:dyDescent="0.25">
      <c r="A56" s="189" t="s">
        <v>266</v>
      </c>
      <c r="B56" s="190">
        <v>6461.25</v>
      </c>
      <c r="C56" s="190">
        <v>15300</v>
      </c>
      <c r="D56" s="190">
        <v>7625</v>
      </c>
      <c r="E56" s="188">
        <v>118.01</v>
      </c>
      <c r="F56" s="195">
        <f t="shared" si="2"/>
        <v>49.83660130718954</v>
      </c>
    </row>
    <row r="57" spans="1:6" x14ac:dyDescent="0.25">
      <c r="A57" s="189" t="s">
        <v>267</v>
      </c>
      <c r="B57" s="190">
        <v>2562.5</v>
      </c>
      <c r="C57" s="190">
        <v>2600</v>
      </c>
      <c r="D57" s="190">
        <v>4546.6000000000004</v>
      </c>
      <c r="E57" s="188">
        <v>177.43</v>
      </c>
      <c r="F57" s="195">
        <f t="shared" si="2"/>
        <v>174.86923076923077</v>
      </c>
    </row>
    <row r="58" spans="1:6" x14ac:dyDescent="0.25">
      <c r="A58" s="189" t="s">
        <v>268</v>
      </c>
      <c r="B58" s="190">
        <v>4141.75</v>
      </c>
      <c r="C58" s="190">
        <v>9100</v>
      </c>
      <c r="D58" s="190">
        <v>4927.75</v>
      </c>
      <c r="E58" s="188">
        <v>118.98</v>
      </c>
      <c r="F58" s="195">
        <f t="shared" si="2"/>
        <v>54.151098901098905</v>
      </c>
    </row>
    <row r="59" spans="1:6" ht="26.25" x14ac:dyDescent="0.25">
      <c r="A59" s="189" t="s">
        <v>269</v>
      </c>
      <c r="B59" s="186"/>
      <c r="C59" s="190">
        <v>1000</v>
      </c>
      <c r="D59" s="188">
        <v>299.52999999999997</v>
      </c>
      <c r="E59" s="186"/>
      <c r="F59" s="195">
        <f t="shared" si="2"/>
        <v>29.952999999999996</v>
      </c>
    </row>
    <row r="60" spans="1:6" x14ac:dyDescent="0.25">
      <c r="A60" s="189" t="s">
        <v>270</v>
      </c>
      <c r="B60" s="190">
        <v>3326.39</v>
      </c>
      <c r="C60" s="186"/>
      <c r="D60" s="188">
        <v>250</v>
      </c>
      <c r="E60" s="188">
        <v>7.52</v>
      </c>
      <c r="F60" s="195"/>
    </row>
    <row r="61" spans="1:6" x14ac:dyDescent="0.25">
      <c r="A61" s="189" t="s">
        <v>271</v>
      </c>
      <c r="B61" s="190">
        <v>1375</v>
      </c>
      <c r="C61" s="186"/>
      <c r="D61" s="190">
        <v>2256.23</v>
      </c>
      <c r="E61" s="188">
        <v>164.09</v>
      </c>
      <c r="F61" s="195"/>
    </row>
    <row r="62" spans="1:6" x14ac:dyDescent="0.25">
      <c r="A62" s="189" t="s">
        <v>272</v>
      </c>
      <c r="B62" s="186"/>
      <c r="C62" s="190">
        <v>230000</v>
      </c>
      <c r="D62" s="190">
        <v>18954.419999999998</v>
      </c>
      <c r="E62" s="186"/>
      <c r="F62" s="195">
        <f t="shared" si="2"/>
        <v>8.241052173913042</v>
      </c>
    </row>
    <row r="63" spans="1:6" ht="39" x14ac:dyDescent="0.25">
      <c r="A63" s="189" t="s">
        <v>273</v>
      </c>
      <c r="B63" s="190">
        <v>3574.26</v>
      </c>
      <c r="C63" s="190">
        <v>7200</v>
      </c>
      <c r="D63" s="190">
        <v>2978.55</v>
      </c>
      <c r="E63" s="188">
        <v>83.33</v>
      </c>
      <c r="F63" s="195">
        <f t="shared" si="2"/>
        <v>41.368750000000006</v>
      </c>
    </row>
    <row r="64" spans="1:6" ht="26.25" x14ac:dyDescent="0.25">
      <c r="A64" s="189" t="s">
        <v>274</v>
      </c>
      <c r="B64" s="186"/>
      <c r="C64" s="186"/>
      <c r="D64" s="188">
        <v>712.48</v>
      </c>
      <c r="E64" s="186"/>
      <c r="F64" s="195"/>
    </row>
    <row r="65" spans="1:6" x14ac:dyDescent="0.25">
      <c r="A65" s="189" t="s">
        <v>275</v>
      </c>
      <c r="B65" s="186"/>
      <c r="C65" s="186"/>
      <c r="D65" s="188">
        <v>604.97</v>
      </c>
      <c r="E65" s="186"/>
      <c r="F65" s="195"/>
    </row>
    <row r="66" spans="1:6" x14ac:dyDescent="0.25">
      <c r="A66" s="189" t="s">
        <v>276</v>
      </c>
      <c r="B66" s="186"/>
      <c r="C66" s="190">
        <v>2000</v>
      </c>
      <c r="D66" s="186"/>
      <c r="E66" s="186"/>
      <c r="F66" s="195">
        <f t="shared" si="2"/>
        <v>0</v>
      </c>
    </row>
    <row r="67" spans="1:6" x14ac:dyDescent="0.25">
      <c r="A67" s="189" t="s">
        <v>277</v>
      </c>
      <c r="B67" s="188">
        <v>33.18</v>
      </c>
      <c r="C67" s="186"/>
      <c r="D67" s="186"/>
      <c r="E67" s="186"/>
      <c r="F67" s="195"/>
    </row>
    <row r="68" spans="1:6" x14ac:dyDescent="0.25">
      <c r="A68" s="189" t="s">
        <v>278</v>
      </c>
      <c r="B68" s="188">
        <v>173.55</v>
      </c>
      <c r="C68" s="186"/>
      <c r="D68" s="186"/>
      <c r="E68" s="186"/>
      <c r="F68" s="195"/>
    </row>
    <row r="69" spans="1:6" x14ac:dyDescent="0.25">
      <c r="A69" s="186" t="s">
        <v>121</v>
      </c>
      <c r="B69" s="188">
        <v>280.8</v>
      </c>
      <c r="C69" s="190">
        <v>1600</v>
      </c>
      <c r="D69" s="188">
        <v>550.91999999999996</v>
      </c>
      <c r="E69" s="188">
        <v>196.2</v>
      </c>
      <c r="F69" s="195">
        <f t="shared" si="2"/>
        <v>34.432499999999997</v>
      </c>
    </row>
    <row r="70" spans="1:6" x14ac:dyDescent="0.25">
      <c r="A70" s="189" t="s">
        <v>279</v>
      </c>
      <c r="B70" s="188">
        <v>144.76</v>
      </c>
      <c r="C70" s="190">
        <v>1000</v>
      </c>
      <c r="D70" s="188">
        <v>298.74</v>
      </c>
      <c r="E70" s="188">
        <v>206.37</v>
      </c>
      <c r="F70" s="195">
        <f t="shared" si="2"/>
        <v>29.874000000000002</v>
      </c>
    </row>
    <row r="71" spans="1:6" x14ac:dyDescent="0.25">
      <c r="A71" s="189" t="s">
        <v>280</v>
      </c>
      <c r="B71" s="188">
        <v>136.04</v>
      </c>
      <c r="C71" s="188">
        <v>600</v>
      </c>
      <c r="D71" s="188">
        <v>252.18</v>
      </c>
      <c r="E71" s="188">
        <v>185.37</v>
      </c>
      <c r="F71" s="195">
        <f t="shared" si="2"/>
        <v>42.03</v>
      </c>
    </row>
    <row r="72" spans="1:6" ht="26.25" x14ac:dyDescent="0.25">
      <c r="A72" s="186" t="s">
        <v>133</v>
      </c>
      <c r="B72" s="190">
        <v>10522.88</v>
      </c>
      <c r="C72" s="190">
        <v>11000</v>
      </c>
      <c r="D72" s="190">
        <v>8166.29</v>
      </c>
      <c r="E72" s="188">
        <v>77.61</v>
      </c>
      <c r="F72" s="195">
        <f t="shared" si="2"/>
        <v>74.239000000000004</v>
      </c>
    </row>
    <row r="73" spans="1:6" x14ac:dyDescent="0.25">
      <c r="A73" s="189" t="s">
        <v>281</v>
      </c>
      <c r="B73" s="190">
        <v>2167.5</v>
      </c>
      <c r="C73" s="190">
        <v>1000</v>
      </c>
      <c r="D73" s="186"/>
      <c r="E73" s="186"/>
      <c r="F73" s="195">
        <f t="shared" si="2"/>
        <v>0</v>
      </c>
    </row>
    <row r="74" spans="1:6" x14ac:dyDescent="0.25">
      <c r="A74" s="189" t="s">
        <v>282</v>
      </c>
      <c r="B74" s="186"/>
      <c r="C74" s="186"/>
      <c r="D74" s="190">
        <v>3109.43</v>
      </c>
      <c r="E74" s="186"/>
      <c r="F74" s="195"/>
    </row>
    <row r="75" spans="1:6" x14ac:dyDescent="0.25">
      <c r="A75" s="189" t="s">
        <v>283</v>
      </c>
      <c r="B75" s="190">
        <v>8355.3799999999992</v>
      </c>
      <c r="C75" s="186"/>
      <c r="D75" s="190">
        <v>1307.58</v>
      </c>
      <c r="E75" s="188">
        <v>15.65</v>
      </c>
      <c r="F75" s="195"/>
    </row>
    <row r="76" spans="1:6" x14ac:dyDescent="0.25">
      <c r="A76" s="189" t="s">
        <v>284</v>
      </c>
      <c r="B76" s="186"/>
      <c r="C76" s="186"/>
      <c r="D76" s="188">
        <v>679.9</v>
      </c>
      <c r="E76" s="186"/>
      <c r="F76" s="195"/>
    </row>
    <row r="77" spans="1:6" x14ac:dyDescent="0.25">
      <c r="A77" s="189" t="s">
        <v>285</v>
      </c>
      <c r="B77" s="186"/>
      <c r="C77" s="190">
        <v>10000</v>
      </c>
      <c r="D77" s="190">
        <v>3069.38</v>
      </c>
      <c r="E77" s="186"/>
      <c r="F77" s="195">
        <f t="shared" si="2"/>
        <v>30.6938</v>
      </c>
    </row>
    <row r="78" spans="1:6" ht="21" customHeight="1" x14ac:dyDescent="0.25">
      <c r="A78" s="200" t="s">
        <v>183</v>
      </c>
      <c r="B78" s="193">
        <v>302217.53999999998</v>
      </c>
      <c r="C78" s="193">
        <v>1737900</v>
      </c>
      <c r="D78" s="193">
        <v>601053.57999999996</v>
      </c>
      <c r="E78" s="201">
        <v>198.88</v>
      </c>
      <c r="F78" s="202">
        <f>D78/C78*100</f>
        <v>34.585049772714193</v>
      </c>
    </row>
    <row r="79" spans="1:6" x14ac:dyDescent="0.25">
      <c r="A79" s="179"/>
      <c r="B79" s="179"/>
      <c r="C79" s="179"/>
      <c r="D79" s="179"/>
      <c r="E79" s="179"/>
      <c r="F79" s="179"/>
    </row>
    <row r="80" spans="1:6" x14ac:dyDescent="0.25">
      <c r="A80" s="179"/>
      <c r="B80" s="179"/>
      <c r="C80" s="179"/>
      <c r="D80" s="179"/>
      <c r="E80" s="179"/>
      <c r="F80" s="17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2"/>
  <sheetViews>
    <sheetView topLeftCell="A72" zoomScale="90" zoomScaleNormal="90" workbookViewId="0">
      <selection activeCell="J80" sqref="J80"/>
    </sheetView>
  </sheetViews>
  <sheetFormatPr defaultRowHeight="15" x14ac:dyDescent="0.25"/>
  <cols>
    <col min="2" max="2" width="36.42578125" customWidth="1"/>
    <col min="3" max="4" width="20.42578125" customWidth="1"/>
    <col min="5" max="5" width="20.42578125" hidden="1" customWidth="1"/>
    <col min="6" max="6" width="20.42578125" customWidth="1"/>
    <col min="7" max="7" width="12.7109375" customWidth="1"/>
    <col min="8" max="8" width="12.28515625" customWidth="1"/>
    <col min="9" max="10" width="25.28515625" customWidth="1"/>
    <col min="11" max="12" width="15.7109375" customWidth="1"/>
  </cols>
  <sheetData>
    <row r="1" spans="1:12" ht="18" x14ac:dyDescent="0.25"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spans="1:12" ht="15.75" customHeight="1" x14ac:dyDescent="0.25">
      <c r="A2" s="237" t="s">
        <v>7</v>
      </c>
      <c r="B2" s="237"/>
      <c r="C2" s="237"/>
      <c r="D2" s="237"/>
      <c r="E2" s="237"/>
      <c r="F2" s="237"/>
      <c r="G2" s="45"/>
      <c r="H2" s="45"/>
      <c r="I2" s="45"/>
      <c r="J2" s="45"/>
      <c r="K2" s="45"/>
      <c r="L2" s="45"/>
    </row>
    <row r="3" spans="1:12" ht="17.45" customHeight="1" x14ac:dyDescent="0.2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15.75" customHeight="1" x14ac:dyDescent="0.25">
      <c r="A4" s="238" t="s">
        <v>42</v>
      </c>
      <c r="B4" s="238"/>
      <c r="C4" s="238"/>
      <c r="D4" s="238"/>
      <c r="E4" s="238"/>
      <c r="F4" s="238"/>
      <c r="G4" s="45"/>
      <c r="H4" s="45"/>
      <c r="I4" s="45"/>
      <c r="J4" s="45"/>
      <c r="K4" s="45"/>
      <c r="L4" s="45"/>
    </row>
    <row r="5" spans="1:12" ht="17.45" customHeight="1" x14ac:dyDescent="0.25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15.75" customHeight="1" x14ac:dyDescent="0.25">
      <c r="A6" s="238" t="s">
        <v>26</v>
      </c>
      <c r="B6" s="238"/>
      <c r="C6" s="238"/>
      <c r="D6" s="238"/>
      <c r="E6" s="238"/>
      <c r="F6" s="238"/>
      <c r="G6" s="45"/>
      <c r="H6" s="45"/>
      <c r="I6" s="45"/>
      <c r="J6" s="45"/>
      <c r="K6" s="45"/>
      <c r="L6" s="45"/>
    </row>
    <row r="7" spans="1:12" ht="17.45" customHeight="1" x14ac:dyDescent="0.25"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ht="45" customHeight="1" x14ac:dyDescent="0.25">
      <c r="B8" s="48" t="s">
        <v>56</v>
      </c>
      <c r="C8" s="29" t="s">
        <v>54</v>
      </c>
      <c r="D8" s="29" t="s">
        <v>57</v>
      </c>
      <c r="E8" s="29" t="s">
        <v>58</v>
      </c>
      <c r="F8" s="29" t="s">
        <v>59</v>
      </c>
      <c r="G8" s="29" t="s">
        <v>19</v>
      </c>
      <c r="H8" s="29" t="s">
        <v>39</v>
      </c>
    </row>
    <row r="9" spans="1:12" x14ac:dyDescent="0.25">
      <c r="B9" s="49"/>
      <c r="C9" s="29">
        <v>2</v>
      </c>
      <c r="D9" s="29">
        <v>3</v>
      </c>
      <c r="E9" s="29">
        <v>4</v>
      </c>
      <c r="F9" s="29">
        <v>5</v>
      </c>
      <c r="G9" s="29" t="s">
        <v>86</v>
      </c>
      <c r="H9" s="29" t="s">
        <v>60</v>
      </c>
    </row>
    <row r="10" spans="1:12" x14ac:dyDescent="0.25">
      <c r="B10" s="50" t="s">
        <v>61</v>
      </c>
      <c r="C10" s="51">
        <f>839699.3+C26</f>
        <v>1030812.0800000001</v>
      </c>
      <c r="D10" s="51">
        <f>945756+D26</f>
        <v>1354272</v>
      </c>
      <c r="E10" s="51">
        <f>945756+E26</f>
        <v>1354272</v>
      </c>
      <c r="F10" s="51">
        <f>935367.51+F26</f>
        <v>1338776.9100000001</v>
      </c>
      <c r="G10" s="52">
        <f>F10/C10</f>
        <v>1.2987594305258821</v>
      </c>
      <c r="H10" s="52">
        <f>F10/E10</f>
        <v>0.98855836198341263</v>
      </c>
    </row>
    <row r="11" spans="1:12" ht="25.5" x14ac:dyDescent="0.25">
      <c r="B11" s="53" t="s">
        <v>62</v>
      </c>
      <c r="C11" s="54">
        <v>759455.91</v>
      </c>
      <c r="D11" s="54">
        <v>917246</v>
      </c>
      <c r="E11" s="54">
        <v>917246</v>
      </c>
      <c r="F11" s="54">
        <v>909426.58</v>
      </c>
      <c r="G11" s="55">
        <f>F11/C11</f>
        <v>1.1974712001385306</v>
      </c>
      <c r="H11" s="55">
        <f>F11/E11</f>
        <v>0.99147511136598032</v>
      </c>
    </row>
    <row r="12" spans="1:12" ht="25.5" x14ac:dyDescent="0.25">
      <c r="B12" s="56" t="s">
        <v>63</v>
      </c>
      <c r="C12" s="57">
        <v>759455.91</v>
      </c>
      <c r="D12" s="58">
        <v>0</v>
      </c>
      <c r="E12" s="58">
        <v>0</v>
      </c>
      <c r="F12" s="57">
        <v>909426.58</v>
      </c>
      <c r="G12" s="59">
        <f>F12/C12</f>
        <v>1.1974712001385306</v>
      </c>
      <c r="H12" s="59"/>
    </row>
    <row r="13" spans="1:12" ht="25.5" x14ac:dyDescent="0.25">
      <c r="B13" s="56" t="s">
        <v>64</v>
      </c>
      <c r="C13" s="57">
        <v>741355.89</v>
      </c>
      <c r="D13" s="58">
        <v>0</v>
      </c>
      <c r="E13" s="58">
        <v>0</v>
      </c>
      <c r="F13" s="57">
        <v>892475.87</v>
      </c>
      <c r="G13" s="59">
        <f>F13/C13</f>
        <v>1.2038426915310541</v>
      </c>
      <c r="H13" s="59"/>
    </row>
    <row r="14" spans="1:12" ht="25.5" x14ac:dyDescent="0.25">
      <c r="B14" s="56" t="s">
        <v>65</v>
      </c>
      <c r="C14" s="57">
        <v>18100.02</v>
      </c>
      <c r="D14" s="58">
        <v>0</v>
      </c>
      <c r="E14" s="58">
        <v>0</v>
      </c>
      <c r="F14" s="57">
        <v>16950.71</v>
      </c>
      <c r="G14" s="59">
        <f t="shared" ref="G14" si="0">F14/C14</f>
        <v>0.93650228010797776</v>
      </c>
      <c r="H14" s="59"/>
    </row>
    <row r="15" spans="1:12" x14ac:dyDescent="0.25">
      <c r="B15" s="60" t="s">
        <v>66</v>
      </c>
      <c r="C15" s="61">
        <v>0.06</v>
      </c>
      <c r="D15" s="61">
        <v>10</v>
      </c>
      <c r="E15" s="61">
        <v>10</v>
      </c>
      <c r="F15" s="61">
        <v>0.02</v>
      </c>
      <c r="G15" s="55">
        <f t="shared" ref="G15:G33" si="1">F15/C15</f>
        <v>0.33333333333333337</v>
      </c>
      <c r="H15" s="55">
        <f t="shared" ref="H15" si="2">F15/E15</f>
        <v>2E-3</v>
      </c>
    </row>
    <row r="16" spans="1:12" x14ac:dyDescent="0.25">
      <c r="B16" s="56" t="s">
        <v>67</v>
      </c>
      <c r="C16" s="58">
        <v>0.06</v>
      </c>
      <c r="D16" s="58">
        <v>0</v>
      </c>
      <c r="E16" s="58">
        <v>0</v>
      </c>
      <c r="F16" s="58">
        <v>0.02</v>
      </c>
      <c r="G16" s="59">
        <f t="shared" si="1"/>
        <v>0.33333333333333337</v>
      </c>
      <c r="H16" s="59"/>
    </row>
    <row r="17" spans="2:8" ht="25.5" x14ac:dyDescent="0.25">
      <c r="B17" s="56" t="s">
        <v>68</v>
      </c>
      <c r="C17" s="58">
        <v>0.06</v>
      </c>
      <c r="D17" s="58">
        <v>0</v>
      </c>
      <c r="E17" s="58">
        <v>0</v>
      </c>
      <c r="F17" s="58">
        <v>0.02</v>
      </c>
      <c r="G17" s="59">
        <f t="shared" si="1"/>
        <v>0.33333333333333337</v>
      </c>
      <c r="H17" s="62"/>
    </row>
    <row r="18" spans="2:8" ht="38.25" x14ac:dyDescent="0.25">
      <c r="B18" s="60" t="s">
        <v>69</v>
      </c>
      <c r="C18" s="54">
        <v>16719.16</v>
      </c>
      <c r="D18" s="54">
        <v>28500</v>
      </c>
      <c r="E18" s="54">
        <v>28500</v>
      </c>
      <c r="F18" s="54">
        <v>25940.91</v>
      </c>
      <c r="G18" s="55">
        <f t="shared" si="1"/>
        <v>1.5515677821134555</v>
      </c>
      <c r="H18" s="63">
        <f>+F18/E18</f>
        <v>0.91020736842105265</v>
      </c>
    </row>
    <row r="19" spans="2:8" x14ac:dyDescent="0.25">
      <c r="B19" s="56" t="s">
        <v>70</v>
      </c>
      <c r="C19" s="57">
        <v>16719.16</v>
      </c>
      <c r="D19" s="58">
        <v>0</v>
      </c>
      <c r="E19" s="58">
        <v>0</v>
      </c>
      <c r="F19" s="57">
        <v>25940.91</v>
      </c>
      <c r="G19" s="59">
        <f t="shared" si="1"/>
        <v>1.5515677821134555</v>
      </c>
      <c r="H19" s="58">
        <v>0</v>
      </c>
    </row>
    <row r="20" spans="2:8" x14ac:dyDescent="0.25">
      <c r="B20" s="56" t="s">
        <v>71</v>
      </c>
      <c r="C20" s="57">
        <v>16719.16</v>
      </c>
      <c r="D20" s="58">
        <v>0</v>
      </c>
      <c r="E20" s="58">
        <v>0</v>
      </c>
      <c r="F20" s="57">
        <v>25940.91</v>
      </c>
      <c r="G20" s="59">
        <f t="shared" si="1"/>
        <v>1.5515677821134555</v>
      </c>
      <c r="H20" s="58">
        <v>0</v>
      </c>
    </row>
    <row r="21" spans="2:8" ht="43.9" customHeight="1" x14ac:dyDescent="0.25">
      <c r="B21" s="60" t="s">
        <v>72</v>
      </c>
      <c r="C21" s="54">
        <v>63524.17</v>
      </c>
      <c r="D21" s="61">
        <v>0</v>
      </c>
      <c r="E21" s="61">
        <v>0</v>
      </c>
      <c r="F21" s="61">
        <v>0</v>
      </c>
      <c r="G21" s="55">
        <f t="shared" si="1"/>
        <v>0</v>
      </c>
      <c r="H21" s="61">
        <v>0</v>
      </c>
    </row>
    <row r="22" spans="2:8" ht="38.25" x14ac:dyDescent="0.25">
      <c r="B22" s="56" t="s">
        <v>73</v>
      </c>
      <c r="C22" s="57">
        <v>1800.52</v>
      </c>
      <c r="D22" s="58">
        <v>0</v>
      </c>
      <c r="E22" s="58">
        <v>0</v>
      </c>
      <c r="F22" s="58">
        <v>0</v>
      </c>
      <c r="G22" s="59">
        <f t="shared" si="1"/>
        <v>0</v>
      </c>
      <c r="H22" s="58">
        <v>0</v>
      </c>
    </row>
    <row r="23" spans="2:8" x14ac:dyDescent="0.25">
      <c r="B23" s="56" t="s">
        <v>74</v>
      </c>
      <c r="C23" s="57">
        <v>1800.52</v>
      </c>
      <c r="D23" s="58">
        <v>0</v>
      </c>
      <c r="E23" s="58">
        <v>0</v>
      </c>
      <c r="F23" s="58">
        <v>0</v>
      </c>
      <c r="G23" s="59">
        <f t="shared" si="1"/>
        <v>0</v>
      </c>
      <c r="H23" s="58">
        <v>0</v>
      </c>
    </row>
    <row r="24" spans="2:8" ht="38.25" x14ac:dyDescent="0.25">
      <c r="B24" s="56" t="s">
        <v>75</v>
      </c>
      <c r="C24" s="57">
        <v>61723.65</v>
      </c>
      <c r="D24" s="58">
        <v>0</v>
      </c>
      <c r="E24" s="58">
        <v>0</v>
      </c>
      <c r="F24" s="58">
        <v>0</v>
      </c>
      <c r="G24" s="59">
        <f t="shared" si="1"/>
        <v>0</v>
      </c>
      <c r="H24" s="58">
        <v>0</v>
      </c>
    </row>
    <row r="25" spans="2:8" x14ac:dyDescent="0.25">
      <c r="B25" s="56" t="s">
        <v>76</v>
      </c>
      <c r="C25" s="57">
        <v>61723.65</v>
      </c>
      <c r="D25" s="58">
        <v>0</v>
      </c>
      <c r="E25" s="58">
        <v>0</v>
      </c>
      <c r="F25" s="58">
        <v>0</v>
      </c>
      <c r="G25" s="59">
        <f t="shared" si="1"/>
        <v>0</v>
      </c>
      <c r="H25" s="58">
        <v>88.82</v>
      </c>
    </row>
    <row r="26" spans="2:8" ht="36.75" customHeight="1" x14ac:dyDescent="0.25">
      <c r="B26" s="64" t="s">
        <v>77</v>
      </c>
      <c r="C26" s="54">
        <v>191112.78</v>
      </c>
      <c r="D26" s="54">
        <v>408516</v>
      </c>
      <c r="E26" s="54">
        <f>+D26</f>
        <v>408516</v>
      </c>
      <c r="F26" s="54">
        <v>403409.4</v>
      </c>
      <c r="G26" s="55">
        <f t="shared" si="1"/>
        <v>2.1108447064607612</v>
      </c>
      <c r="H26" s="55">
        <f>+F26/E26</f>
        <v>0.98749963281731934</v>
      </c>
    </row>
    <row r="27" spans="2:8" ht="25.5" x14ac:dyDescent="0.25">
      <c r="B27" s="65" t="s">
        <v>78</v>
      </c>
      <c r="C27" s="57">
        <f>+C26</f>
        <v>191112.78</v>
      </c>
      <c r="D27" s="58"/>
      <c r="E27" s="58"/>
      <c r="F27" s="58">
        <f>+F26</f>
        <v>403409.4</v>
      </c>
      <c r="G27" s="59">
        <f>F27/C27</f>
        <v>2.1108447064607612</v>
      </c>
      <c r="H27" s="58"/>
    </row>
    <row r="28" spans="2:8" ht="25.5" x14ac:dyDescent="0.25">
      <c r="B28" s="66" t="s">
        <v>79</v>
      </c>
      <c r="C28" s="57">
        <v>185141.31</v>
      </c>
      <c r="D28" s="58"/>
      <c r="E28" s="58"/>
      <c r="F28" s="58">
        <f>+F27-F29</f>
        <v>397439.4</v>
      </c>
      <c r="G28" s="59">
        <f t="shared" si="1"/>
        <v>2.1466813646289964</v>
      </c>
      <c r="H28" s="58"/>
    </row>
    <row r="29" spans="2:8" ht="38.25" x14ac:dyDescent="0.25">
      <c r="B29" s="66" t="s">
        <v>80</v>
      </c>
      <c r="C29" s="57">
        <f>+C27-C28</f>
        <v>5971.4700000000012</v>
      </c>
      <c r="D29" s="58"/>
      <c r="E29" s="58"/>
      <c r="F29" s="58">
        <v>5970</v>
      </c>
      <c r="G29" s="59">
        <f t="shared" si="1"/>
        <v>0.99975382945907776</v>
      </c>
      <c r="H29" s="58"/>
    </row>
    <row r="30" spans="2:8" x14ac:dyDescent="0.25">
      <c r="B30" s="50" t="s">
        <v>81</v>
      </c>
      <c r="C30" s="67">
        <v>53.3</v>
      </c>
      <c r="D30" s="67">
        <v>60</v>
      </c>
      <c r="E30" s="67">
        <v>60</v>
      </c>
      <c r="F30" s="67">
        <v>53.29</v>
      </c>
      <c r="G30" s="52">
        <f t="shared" si="1"/>
        <v>0.99981238273921202</v>
      </c>
      <c r="H30" s="67">
        <v>88.82</v>
      </c>
    </row>
    <row r="31" spans="2:8" ht="25.5" x14ac:dyDescent="0.25">
      <c r="B31" s="60" t="s">
        <v>82</v>
      </c>
      <c r="C31" s="61">
        <v>53.3</v>
      </c>
      <c r="D31" s="61">
        <v>60</v>
      </c>
      <c r="E31" s="61">
        <v>60</v>
      </c>
      <c r="F31" s="61">
        <v>53.29</v>
      </c>
      <c r="G31" s="55">
        <f t="shared" si="1"/>
        <v>0.99981238273921202</v>
      </c>
      <c r="H31" s="61">
        <v>0</v>
      </c>
    </row>
    <row r="32" spans="2:8" ht="25.5" x14ac:dyDescent="0.25">
      <c r="B32" s="56" t="s">
        <v>83</v>
      </c>
      <c r="C32" s="58">
        <v>53.3</v>
      </c>
      <c r="D32" s="58">
        <v>0</v>
      </c>
      <c r="E32" s="58">
        <v>0</v>
      </c>
      <c r="F32" s="58">
        <v>53.29</v>
      </c>
      <c r="G32" s="59">
        <f t="shared" si="1"/>
        <v>0.99981238273921202</v>
      </c>
      <c r="H32" s="58">
        <v>0</v>
      </c>
    </row>
    <row r="33" spans="2:12" x14ac:dyDescent="0.25">
      <c r="B33" s="56" t="s">
        <v>84</v>
      </c>
      <c r="C33" s="58">
        <v>53.3</v>
      </c>
      <c r="D33" s="58">
        <v>0</v>
      </c>
      <c r="E33" s="58">
        <v>0</v>
      </c>
      <c r="F33" s="58">
        <v>53.29</v>
      </c>
      <c r="G33" s="59">
        <f t="shared" si="1"/>
        <v>0.99981238273921202</v>
      </c>
      <c r="H33" s="68">
        <v>98.9</v>
      </c>
    </row>
    <row r="34" spans="2:12" x14ac:dyDescent="0.25">
      <c r="B34" s="56"/>
      <c r="C34" s="69">
        <f>+C30+C10+C26</f>
        <v>1221978.1600000001</v>
      </c>
      <c r="D34" s="69">
        <f>+D30+D10+D26</f>
        <v>1762848</v>
      </c>
      <c r="E34" s="70"/>
      <c r="F34" s="69">
        <f>+F30+F10</f>
        <v>1338830.2000000002</v>
      </c>
      <c r="G34" s="71">
        <f>+F34/C34</f>
        <v>1.0956253097027528</v>
      </c>
      <c r="H34" s="72">
        <f>+F34/D34</f>
        <v>0.75947001670024883</v>
      </c>
    </row>
    <row r="35" spans="2:12" x14ac:dyDescent="0.25">
      <c r="B35" s="56"/>
      <c r="C35" s="58"/>
      <c r="D35" s="58"/>
      <c r="E35" s="58"/>
      <c r="F35" s="58"/>
      <c r="G35" s="58"/>
      <c r="H35" s="73"/>
    </row>
    <row r="36" spans="2:12" ht="38.25" x14ac:dyDescent="0.25">
      <c r="B36" s="48" t="s">
        <v>85</v>
      </c>
      <c r="C36" s="29" t="s">
        <v>54</v>
      </c>
      <c r="D36" s="29" t="s">
        <v>57</v>
      </c>
      <c r="E36" s="29" t="s">
        <v>58</v>
      </c>
      <c r="F36" s="29" t="s">
        <v>59</v>
      </c>
      <c r="G36" s="29" t="s">
        <v>19</v>
      </c>
      <c r="H36" s="29" t="s">
        <v>39</v>
      </c>
    </row>
    <row r="37" spans="2:12" x14ac:dyDescent="0.25">
      <c r="B37" s="49"/>
      <c r="C37" s="29">
        <v>2</v>
      </c>
      <c r="D37" s="29">
        <v>3</v>
      </c>
      <c r="E37" s="29">
        <v>4</v>
      </c>
      <c r="F37" s="29">
        <v>5</v>
      </c>
      <c r="G37" s="29" t="s">
        <v>86</v>
      </c>
      <c r="H37" s="29" t="s">
        <v>60</v>
      </c>
    </row>
    <row r="38" spans="2:12" x14ac:dyDescent="0.25">
      <c r="B38" s="60" t="s">
        <v>87</v>
      </c>
      <c r="C38" s="54">
        <v>796565.33</v>
      </c>
      <c r="D38" s="54">
        <v>902900</v>
      </c>
      <c r="E38" s="54">
        <v>902900</v>
      </c>
      <c r="F38" s="54">
        <v>899905.37</v>
      </c>
      <c r="G38" s="55">
        <f t="shared" ref="G38:G55" si="3">F38/C38</f>
        <v>1.1297320334039644</v>
      </c>
      <c r="H38" s="55">
        <f>F38/E38</f>
        <v>0.9966833204120058</v>
      </c>
    </row>
    <row r="39" spans="2:12" x14ac:dyDescent="0.25">
      <c r="B39" s="56" t="s">
        <v>88</v>
      </c>
      <c r="C39" s="57">
        <v>660350.4</v>
      </c>
      <c r="D39" s="58">
        <v>0</v>
      </c>
      <c r="E39" s="58">
        <v>0</v>
      </c>
      <c r="F39" s="57">
        <v>737077.61</v>
      </c>
      <c r="G39" s="59">
        <f t="shared" si="3"/>
        <v>1.1161916612755893</v>
      </c>
      <c r="H39" s="59"/>
    </row>
    <row r="40" spans="2:12" x14ac:dyDescent="0.25">
      <c r="B40" s="56" t="s">
        <v>89</v>
      </c>
      <c r="C40" s="57">
        <v>660350.4</v>
      </c>
      <c r="D40" s="58">
        <v>0</v>
      </c>
      <c r="E40" s="58">
        <v>0</v>
      </c>
      <c r="F40" s="57">
        <v>737077.61</v>
      </c>
      <c r="G40" s="59">
        <f t="shared" si="3"/>
        <v>1.1161916612755893</v>
      </c>
      <c r="H40" s="59"/>
    </row>
    <row r="41" spans="2:12" x14ac:dyDescent="0.25">
      <c r="B41" s="56" t="s">
        <v>90</v>
      </c>
      <c r="C41" s="57">
        <v>27118.87</v>
      </c>
      <c r="D41" s="58">
        <v>0</v>
      </c>
      <c r="E41" s="58">
        <v>0</v>
      </c>
      <c r="F41" s="57">
        <v>41210.870000000003</v>
      </c>
      <c r="G41" s="59">
        <f t="shared" si="3"/>
        <v>1.5196381707644899</v>
      </c>
      <c r="H41" s="59"/>
    </row>
    <row r="42" spans="2:12" x14ac:dyDescent="0.25">
      <c r="B42" s="56" t="s">
        <v>91</v>
      </c>
      <c r="C42" s="57">
        <v>27118.87</v>
      </c>
      <c r="D42" s="58">
        <v>0</v>
      </c>
      <c r="E42" s="58">
        <v>0</v>
      </c>
      <c r="F42" s="57">
        <v>41210.870000000003</v>
      </c>
      <c r="G42" s="59">
        <f t="shared" si="3"/>
        <v>1.5196381707644899</v>
      </c>
      <c r="H42" s="59"/>
    </row>
    <row r="43" spans="2:12" x14ac:dyDescent="0.25">
      <c r="B43" s="56" t="s">
        <v>92</v>
      </c>
      <c r="C43" s="57">
        <v>109096.06</v>
      </c>
      <c r="D43" s="58">
        <v>0</v>
      </c>
      <c r="E43" s="58">
        <v>0</v>
      </c>
      <c r="F43" s="57">
        <v>121616.89</v>
      </c>
      <c r="G43" s="59">
        <f t="shared" si="3"/>
        <v>1.1147688559971827</v>
      </c>
      <c r="H43" s="59"/>
    </row>
    <row r="44" spans="2:12" ht="15" customHeight="1" x14ac:dyDescent="0.25">
      <c r="B44" s="56" t="s">
        <v>93</v>
      </c>
      <c r="C44" s="57">
        <v>109076.08</v>
      </c>
      <c r="D44" s="58">
        <v>0</v>
      </c>
      <c r="E44" s="58">
        <v>0</v>
      </c>
      <c r="F44" s="57">
        <v>121616.89</v>
      </c>
      <c r="G44" s="59">
        <f t="shared" si="3"/>
        <v>1.114973053670429</v>
      </c>
      <c r="H44" s="59"/>
      <c r="I44" s="26"/>
      <c r="J44" s="26"/>
      <c r="K44" s="26"/>
      <c r="L44" s="26"/>
    </row>
    <row r="45" spans="2:12" x14ac:dyDescent="0.25">
      <c r="B45" s="56" t="s">
        <v>94</v>
      </c>
      <c r="C45" s="58">
        <v>19.98</v>
      </c>
      <c r="D45" s="58">
        <v>0</v>
      </c>
      <c r="E45" s="58">
        <v>0</v>
      </c>
      <c r="F45" s="58">
        <v>0</v>
      </c>
      <c r="G45" s="75">
        <f t="shared" si="3"/>
        <v>0</v>
      </c>
      <c r="H45" s="59"/>
      <c r="I45" s="26"/>
      <c r="J45" s="26"/>
      <c r="K45" s="26"/>
      <c r="L45" s="26"/>
    </row>
    <row r="46" spans="2:12" ht="20.45" customHeight="1" x14ac:dyDescent="0.25">
      <c r="B46" s="60" t="s">
        <v>95</v>
      </c>
      <c r="C46" s="54">
        <v>100935.87</v>
      </c>
      <c r="D46" s="54">
        <v>299138</v>
      </c>
      <c r="E46" s="54">
        <v>299138</v>
      </c>
      <c r="F46" s="54">
        <v>300956.34999999998</v>
      </c>
      <c r="G46" s="55">
        <f t="shared" si="3"/>
        <v>2.9816590474724198</v>
      </c>
      <c r="H46" s="55">
        <f>F46/E46</f>
        <v>1.0060786326043498</v>
      </c>
      <c r="I46" s="26"/>
      <c r="J46" s="26"/>
      <c r="K46" s="26"/>
      <c r="L46" s="26"/>
    </row>
    <row r="47" spans="2:12" x14ac:dyDescent="0.25">
      <c r="B47" s="56" t="s">
        <v>96</v>
      </c>
      <c r="C47" s="57">
        <v>24703.1</v>
      </c>
      <c r="D47" s="58">
        <v>0</v>
      </c>
      <c r="E47" s="58">
        <v>0</v>
      </c>
      <c r="F47" s="57">
        <v>32238.19</v>
      </c>
      <c r="G47" s="59">
        <f t="shared" si="3"/>
        <v>1.3050260898429753</v>
      </c>
      <c r="H47" s="59"/>
    </row>
    <row r="48" spans="2:12" x14ac:dyDescent="0.25">
      <c r="B48" s="56" t="s">
        <v>97</v>
      </c>
      <c r="C48" s="57">
        <v>4949.83</v>
      </c>
      <c r="D48" s="58">
        <v>0</v>
      </c>
      <c r="E48" s="58">
        <v>0</v>
      </c>
      <c r="F48" s="57">
        <v>6264.42</v>
      </c>
      <c r="G48" s="59">
        <f t="shared" si="3"/>
        <v>1.2655828584011977</v>
      </c>
      <c r="H48" s="59"/>
    </row>
    <row r="49" spans="2:8" ht="25.5" x14ac:dyDescent="0.25">
      <c r="B49" s="56" t="s">
        <v>98</v>
      </c>
      <c r="C49" s="57">
        <v>19448.009999999998</v>
      </c>
      <c r="D49" s="58">
        <v>0</v>
      </c>
      <c r="E49" s="58">
        <v>0</v>
      </c>
      <c r="F49" s="57">
        <v>25578.77</v>
      </c>
      <c r="G49" s="59">
        <f t="shared" si="3"/>
        <v>1.3152384228514897</v>
      </c>
      <c r="H49" s="59"/>
    </row>
    <row r="50" spans="2:8" x14ac:dyDescent="0.25">
      <c r="B50" s="56" t="s">
        <v>99</v>
      </c>
      <c r="C50" s="58">
        <v>305.26</v>
      </c>
      <c r="D50" s="58">
        <v>0</v>
      </c>
      <c r="E50" s="58">
        <v>0</v>
      </c>
      <c r="F50" s="58">
        <v>395</v>
      </c>
      <c r="G50" s="59">
        <f t="shared" si="3"/>
        <v>1.2939789032300335</v>
      </c>
      <c r="H50" s="59"/>
    </row>
    <row r="51" spans="2:8" x14ac:dyDescent="0.25">
      <c r="B51" s="56" t="s">
        <v>100</v>
      </c>
      <c r="C51" s="57">
        <v>37229.9</v>
      </c>
      <c r="D51" s="58">
        <v>0</v>
      </c>
      <c r="E51" s="58">
        <v>0</v>
      </c>
      <c r="F51" s="57">
        <v>55522.64</v>
      </c>
      <c r="G51" s="59">
        <f t="shared" si="3"/>
        <v>1.4913453971136101</v>
      </c>
      <c r="H51" s="59"/>
    </row>
    <row r="52" spans="2:8" ht="25.5" x14ac:dyDescent="0.25">
      <c r="B52" s="56" t="s">
        <v>101</v>
      </c>
      <c r="C52" s="57">
        <v>8927.0499999999993</v>
      </c>
      <c r="D52" s="58">
        <v>0</v>
      </c>
      <c r="E52" s="58">
        <v>0</v>
      </c>
      <c r="F52" s="57">
        <v>12216.96</v>
      </c>
      <c r="G52" s="59">
        <f t="shared" si="3"/>
        <v>1.368532717975143</v>
      </c>
      <c r="H52" s="59"/>
    </row>
    <row r="53" spans="2:8" x14ac:dyDescent="0.25">
      <c r="B53" s="56" t="s">
        <v>102</v>
      </c>
      <c r="C53" s="57">
        <v>1871.56</v>
      </c>
      <c r="D53" s="58">
        <v>0</v>
      </c>
      <c r="E53" s="58">
        <v>0</v>
      </c>
      <c r="F53" s="57">
        <v>1687.4</v>
      </c>
      <c r="G53" s="59">
        <f t="shared" si="3"/>
        <v>0.90160080360768569</v>
      </c>
      <c r="H53" s="59"/>
    </row>
    <row r="54" spans="2:8" x14ac:dyDescent="0.25">
      <c r="B54" s="56" t="s">
        <v>103</v>
      </c>
      <c r="C54" s="57">
        <v>24556.42</v>
      </c>
      <c r="D54" s="58">
        <v>0</v>
      </c>
      <c r="E54" s="58">
        <v>0</v>
      </c>
      <c r="F54" s="57">
        <v>31615.27</v>
      </c>
      <c r="G54" s="59">
        <f t="shared" si="3"/>
        <v>1.2874543602039712</v>
      </c>
      <c r="H54" s="59"/>
    </row>
    <row r="55" spans="2:8" ht="25.5" x14ac:dyDescent="0.25">
      <c r="B55" s="56" t="s">
        <v>104</v>
      </c>
      <c r="C55" s="57">
        <v>1706.48</v>
      </c>
      <c r="D55" s="58">
        <v>0</v>
      </c>
      <c r="E55" s="58">
        <v>0</v>
      </c>
      <c r="F55" s="57">
        <v>1414.63</v>
      </c>
      <c r="G55" s="59">
        <f t="shared" si="3"/>
        <v>0.8289754348131827</v>
      </c>
      <c r="H55" s="59"/>
    </row>
    <row r="56" spans="2:8" x14ac:dyDescent="0.25">
      <c r="B56" s="56" t="s">
        <v>105</v>
      </c>
      <c r="C56" s="58">
        <v>0</v>
      </c>
      <c r="D56" s="58">
        <v>0</v>
      </c>
      <c r="E56" s="58">
        <v>0</v>
      </c>
      <c r="F56" s="57">
        <v>8269.27</v>
      </c>
      <c r="G56" s="59">
        <v>0</v>
      </c>
      <c r="H56" s="59"/>
    </row>
    <row r="57" spans="2:8" ht="25.5" x14ac:dyDescent="0.25">
      <c r="B57" s="56" t="s">
        <v>106</v>
      </c>
      <c r="C57" s="58">
        <v>168.39</v>
      </c>
      <c r="D57" s="58">
        <v>0</v>
      </c>
      <c r="E57" s="58">
        <v>0</v>
      </c>
      <c r="F57" s="58">
        <v>319.11</v>
      </c>
      <c r="G57" s="59">
        <f>F57/C57</f>
        <v>1.8950650276144667</v>
      </c>
      <c r="H57" s="59"/>
    </row>
    <row r="58" spans="2:8" x14ac:dyDescent="0.25">
      <c r="B58" s="56" t="s">
        <v>107</v>
      </c>
      <c r="C58" s="57">
        <v>28056.51</v>
      </c>
      <c r="D58" s="58">
        <v>0</v>
      </c>
      <c r="E58" s="58">
        <v>0</v>
      </c>
      <c r="F58" s="57">
        <v>207183.72</v>
      </c>
      <c r="G58" s="59">
        <f>F58/C58</f>
        <v>7.384515037686441</v>
      </c>
      <c r="H58" s="59"/>
    </row>
    <row r="59" spans="2:8" x14ac:dyDescent="0.25">
      <c r="B59" s="56" t="s">
        <v>108</v>
      </c>
      <c r="C59" s="57">
        <v>3569.37</v>
      </c>
      <c r="D59" s="58">
        <v>0</v>
      </c>
      <c r="E59" s="58">
        <v>0</v>
      </c>
      <c r="F59" s="57">
        <v>3536.88</v>
      </c>
      <c r="G59" s="59">
        <f>F59/C59</f>
        <v>0.99089755334975083</v>
      </c>
      <c r="H59" s="59"/>
    </row>
    <row r="60" spans="2:8" ht="25.5" x14ac:dyDescent="0.25">
      <c r="B60" s="56" t="s">
        <v>109</v>
      </c>
      <c r="C60" s="57">
        <v>5792.01</v>
      </c>
      <c r="D60" s="58">
        <v>0</v>
      </c>
      <c r="E60" s="58">
        <v>0</v>
      </c>
      <c r="F60" s="57">
        <v>187422.73</v>
      </c>
      <c r="G60" s="59">
        <f>F60/C60</f>
        <v>32.358840885979134</v>
      </c>
      <c r="H60" s="59"/>
    </row>
    <row r="61" spans="2:8" x14ac:dyDescent="0.25">
      <c r="B61" s="56" t="s">
        <v>110</v>
      </c>
      <c r="C61" s="57">
        <v>8138.55</v>
      </c>
      <c r="D61" s="58">
        <v>0</v>
      </c>
      <c r="E61" s="58">
        <v>0</v>
      </c>
      <c r="F61" s="57">
        <v>5608.52</v>
      </c>
      <c r="G61" s="59">
        <f>F61/C61</f>
        <v>0.68913012760258285</v>
      </c>
      <c r="H61" s="59"/>
    </row>
    <row r="62" spans="2:8" x14ac:dyDescent="0.25">
      <c r="B62" s="56" t="s">
        <v>111</v>
      </c>
      <c r="C62" s="57">
        <v>1167.96</v>
      </c>
      <c r="D62" s="58">
        <v>0</v>
      </c>
      <c r="E62" s="58">
        <v>0</v>
      </c>
      <c r="F62" s="58">
        <v>0</v>
      </c>
      <c r="G62" s="59">
        <f t="shared" ref="G62:G74" si="4">F62/C62</f>
        <v>0</v>
      </c>
      <c r="H62" s="59"/>
    </row>
    <row r="63" spans="2:8" x14ac:dyDescent="0.25">
      <c r="B63" s="56" t="s">
        <v>112</v>
      </c>
      <c r="C63" s="57">
        <v>1085.01</v>
      </c>
      <c r="D63" s="58">
        <v>0</v>
      </c>
      <c r="E63" s="58">
        <v>0</v>
      </c>
      <c r="F63" s="57">
        <v>4007.21</v>
      </c>
      <c r="G63" s="59">
        <f>F63/C63</f>
        <v>3.6932470668473103</v>
      </c>
      <c r="H63" s="59"/>
    </row>
    <row r="64" spans="2:8" x14ac:dyDescent="0.25">
      <c r="B64" s="56" t="s">
        <v>113</v>
      </c>
      <c r="C64" s="57">
        <v>8303.61</v>
      </c>
      <c r="D64" s="58">
        <v>0</v>
      </c>
      <c r="E64" s="58">
        <v>0</v>
      </c>
      <c r="F64" s="57">
        <v>6608.38</v>
      </c>
      <c r="G64" s="59">
        <f>F64/C64</f>
        <v>0.79584421715374398</v>
      </c>
      <c r="H64" s="59"/>
    </row>
    <row r="65" spans="2:8" x14ac:dyDescent="0.25">
      <c r="B65" s="56" t="s">
        <v>114</v>
      </c>
      <c r="C65" s="57">
        <v>10946.36</v>
      </c>
      <c r="D65" s="58">
        <v>0</v>
      </c>
      <c r="E65" s="58">
        <v>0</v>
      </c>
      <c r="F65" s="57">
        <v>6011.8</v>
      </c>
      <c r="G65" s="59">
        <f t="shared" si="4"/>
        <v>0.54920539795877354</v>
      </c>
      <c r="H65" s="59"/>
    </row>
    <row r="66" spans="2:8" x14ac:dyDescent="0.25">
      <c r="B66" s="56" t="s">
        <v>115</v>
      </c>
      <c r="C66" s="57">
        <v>1767.08</v>
      </c>
      <c r="D66" s="58">
        <v>0</v>
      </c>
      <c r="E66" s="58">
        <v>0</v>
      </c>
      <c r="F66" s="57">
        <v>1767.07</v>
      </c>
      <c r="G66" s="59">
        <f>F66/C66</f>
        <v>0.99999434094664641</v>
      </c>
      <c r="H66" s="59"/>
    </row>
    <row r="67" spans="2:8" x14ac:dyDescent="0.25">
      <c r="B67" s="56" t="s">
        <v>116</v>
      </c>
      <c r="C67" s="57">
        <v>2175.9899999999998</v>
      </c>
      <c r="D67" s="58">
        <v>0</v>
      </c>
      <c r="E67" s="58">
        <v>0</v>
      </c>
      <c r="F67" s="57">
        <v>1793.5</v>
      </c>
      <c r="G67" s="59">
        <f>F67/C67</f>
        <v>0.82422253778739796</v>
      </c>
      <c r="H67" s="59"/>
    </row>
    <row r="68" spans="2:8" x14ac:dyDescent="0.25">
      <c r="B68" s="56" t="s">
        <v>117</v>
      </c>
      <c r="C68" s="58">
        <v>291.99</v>
      </c>
      <c r="D68" s="58">
        <v>0</v>
      </c>
      <c r="E68" s="58">
        <v>0</v>
      </c>
      <c r="F68" s="58">
        <v>108.09</v>
      </c>
      <c r="G68" s="59">
        <f>F68/C68</f>
        <v>0.37018391040789067</v>
      </c>
      <c r="H68" s="59"/>
    </row>
    <row r="69" spans="2:8" x14ac:dyDescent="0.25">
      <c r="B69" s="56" t="s">
        <v>118</v>
      </c>
      <c r="C69" s="57">
        <v>2488.5500000000002</v>
      </c>
      <c r="D69" s="58">
        <v>0</v>
      </c>
      <c r="E69" s="58">
        <v>0</v>
      </c>
      <c r="F69" s="57">
        <v>2343.14</v>
      </c>
      <c r="G69" s="59">
        <f>F69/C69</f>
        <v>0.94156838319503311</v>
      </c>
      <c r="H69" s="59"/>
    </row>
    <row r="70" spans="2:8" x14ac:dyDescent="0.25">
      <c r="B70" s="56" t="s">
        <v>119</v>
      </c>
      <c r="C70" s="57">
        <v>3859.06</v>
      </c>
      <c r="D70" s="58">
        <v>0</v>
      </c>
      <c r="E70" s="58">
        <v>0</v>
      </c>
      <c r="F70" s="58">
        <v>0</v>
      </c>
      <c r="G70" s="59">
        <f t="shared" si="4"/>
        <v>0</v>
      </c>
      <c r="H70" s="59"/>
    </row>
    <row r="71" spans="2:8" x14ac:dyDescent="0.25">
      <c r="B71" s="56" t="s">
        <v>120</v>
      </c>
      <c r="C71" s="58">
        <v>363.69</v>
      </c>
      <c r="D71" s="58">
        <v>0</v>
      </c>
      <c r="E71" s="58">
        <v>0</v>
      </c>
      <c r="F71" s="58">
        <v>0</v>
      </c>
      <c r="G71" s="59">
        <f>F71/C71</f>
        <v>0</v>
      </c>
      <c r="H71" s="59"/>
    </row>
    <row r="72" spans="2:8" x14ac:dyDescent="0.25">
      <c r="B72" s="60" t="s">
        <v>121</v>
      </c>
      <c r="C72" s="54">
        <v>2775.42</v>
      </c>
      <c r="D72" s="61">
        <v>450</v>
      </c>
      <c r="E72" s="61">
        <v>450</v>
      </c>
      <c r="F72" s="61">
        <v>449.55</v>
      </c>
      <c r="G72" s="55">
        <f>F72/C72</f>
        <v>0.16197548479149101</v>
      </c>
      <c r="H72" s="55">
        <f>F72/E72</f>
        <v>0.999</v>
      </c>
    </row>
    <row r="73" spans="2:8" x14ac:dyDescent="0.25">
      <c r="B73" s="56" t="s">
        <v>122</v>
      </c>
      <c r="C73" s="57">
        <v>2775.42</v>
      </c>
      <c r="D73" s="58">
        <v>0</v>
      </c>
      <c r="E73" s="58">
        <v>0</v>
      </c>
      <c r="F73" s="58">
        <v>449.55</v>
      </c>
      <c r="G73" s="59">
        <f>F73/C73</f>
        <v>0.16197548479149101</v>
      </c>
      <c r="H73" s="59"/>
    </row>
    <row r="74" spans="2:8" ht="25.5" x14ac:dyDescent="0.25">
      <c r="B74" s="56" t="s">
        <v>123</v>
      </c>
      <c r="C74" s="58">
        <v>532.32000000000005</v>
      </c>
      <c r="D74" s="58">
        <v>0</v>
      </c>
      <c r="E74" s="58">
        <v>0</v>
      </c>
      <c r="F74" s="58">
        <v>449.55</v>
      </c>
      <c r="G74" s="59">
        <f t="shared" si="4"/>
        <v>0.84451082055906213</v>
      </c>
      <c r="H74" s="59" t="e">
        <f>F74/E74</f>
        <v>#DIV/0!</v>
      </c>
    </row>
    <row r="75" spans="2:8" x14ac:dyDescent="0.25">
      <c r="B75" s="56" t="s">
        <v>124</v>
      </c>
      <c r="C75" s="57">
        <v>2243.1</v>
      </c>
      <c r="D75" s="58">
        <v>0</v>
      </c>
      <c r="E75" s="58">
        <v>0</v>
      </c>
      <c r="F75" s="58">
        <v>0</v>
      </c>
      <c r="G75" s="59">
        <f t="shared" ref="G75:G91" si="5">F75/C75</f>
        <v>0</v>
      </c>
      <c r="H75" s="59"/>
    </row>
    <row r="76" spans="2:8" ht="25.5" x14ac:dyDescent="0.25">
      <c r="B76" s="60" t="s">
        <v>125</v>
      </c>
      <c r="C76" s="54">
        <v>44729.62</v>
      </c>
      <c r="D76" s="54">
        <v>128169</v>
      </c>
      <c r="E76" s="54">
        <v>128169</v>
      </c>
      <c r="F76" s="54">
        <v>117042.58</v>
      </c>
      <c r="G76" s="55">
        <f t="shared" si="5"/>
        <v>2.616668328503573</v>
      </c>
      <c r="H76" s="55">
        <f>F76/E76</f>
        <v>0.9131894607900507</v>
      </c>
    </row>
    <row r="77" spans="2:8" ht="25.5" x14ac:dyDescent="0.25">
      <c r="B77" s="56" t="s">
        <v>126</v>
      </c>
      <c r="C77" s="57">
        <v>44729.62</v>
      </c>
      <c r="D77" s="58">
        <v>0</v>
      </c>
      <c r="E77" s="58">
        <v>0</v>
      </c>
      <c r="F77" s="57">
        <v>117042.58</v>
      </c>
      <c r="G77" s="59">
        <f t="shared" si="5"/>
        <v>2.616668328503573</v>
      </c>
      <c r="H77" s="59"/>
    </row>
    <row r="78" spans="2:8" ht="25.5" x14ac:dyDescent="0.25">
      <c r="B78" s="56" t="s">
        <v>127</v>
      </c>
      <c r="C78" s="57">
        <v>16520.79</v>
      </c>
      <c r="D78" s="58">
        <v>0</v>
      </c>
      <c r="E78" s="58">
        <v>0</v>
      </c>
      <c r="F78" s="57">
        <v>16647.38</v>
      </c>
      <c r="G78" s="59">
        <f t="shared" si="5"/>
        <v>1.0076624665043257</v>
      </c>
      <c r="H78" s="59"/>
    </row>
    <row r="79" spans="2:8" ht="25.5" x14ac:dyDescent="0.25">
      <c r="B79" s="56" t="s">
        <v>128</v>
      </c>
      <c r="C79" s="57">
        <v>28208.83</v>
      </c>
      <c r="D79" s="58">
        <v>0</v>
      </c>
      <c r="E79" s="58">
        <v>0</v>
      </c>
      <c r="F79" s="57">
        <v>100395.2</v>
      </c>
      <c r="G79" s="59">
        <f t="shared" si="5"/>
        <v>3.5589990793662833</v>
      </c>
      <c r="H79" s="59"/>
    </row>
    <row r="80" spans="2:8" x14ac:dyDescent="0.25">
      <c r="B80" s="56" t="s">
        <v>129</v>
      </c>
      <c r="C80" s="58">
        <v>0</v>
      </c>
      <c r="D80" s="58">
        <v>725</v>
      </c>
      <c r="E80" s="58">
        <v>725</v>
      </c>
      <c r="F80" s="58">
        <v>715.7</v>
      </c>
      <c r="G80" s="59" t="e">
        <f t="shared" si="5"/>
        <v>#DIV/0!</v>
      </c>
      <c r="H80" s="59">
        <f>F80/E80</f>
        <v>0.9871724137931035</v>
      </c>
    </row>
    <row r="81" spans="2:8" x14ac:dyDescent="0.25">
      <c r="B81" s="56" t="s">
        <v>130</v>
      </c>
      <c r="C81" s="58">
        <v>0</v>
      </c>
      <c r="D81" s="58">
        <v>0</v>
      </c>
      <c r="E81" s="58">
        <v>0</v>
      </c>
      <c r="F81" s="58">
        <v>715.7</v>
      </c>
      <c r="G81" s="59" t="e">
        <f t="shared" si="5"/>
        <v>#DIV/0!</v>
      </c>
      <c r="H81" s="59"/>
    </row>
    <row r="82" spans="2:8" x14ac:dyDescent="0.25">
      <c r="B82" s="56" t="s">
        <v>131</v>
      </c>
      <c r="C82" s="58">
        <v>0</v>
      </c>
      <c r="D82" s="58">
        <v>0</v>
      </c>
      <c r="E82" s="58">
        <v>0</v>
      </c>
      <c r="F82" s="58">
        <v>715.7</v>
      </c>
      <c r="G82" s="59" t="e">
        <f t="shared" si="5"/>
        <v>#DIV/0!</v>
      </c>
      <c r="H82" s="59"/>
    </row>
    <row r="83" spans="2:8" x14ac:dyDescent="0.25">
      <c r="B83" s="50" t="s">
        <v>132</v>
      </c>
      <c r="C83" s="51">
        <v>85795.13</v>
      </c>
      <c r="D83" s="51">
        <v>22970</v>
      </c>
      <c r="E83" s="51">
        <v>22970</v>
      </c>
      <c r="F83" s="51">
        <v>22933.98</v>
      </c>
      <c r="G83" s="52">
        <f t="shared" si="5"/>
        <v>0.26731097674191995</v>
      </c>
      <c r="H83" s="52">
        <f>F83/E83</f>
        <v>0.99843186765346104</v>
      </c>
    </row>
    <row r="84" spans="2:8" ht="25.5" x14ac:dyDescent="0.25">
      <c r="B84" s="60" t="s">
        <v>133</v>
      </c>
      <c r="C84" s="54">
        <v>24071.48</v>
      </c>
      <c r="D84" s="54">
        <v>22970</v>
      </c>
      <c r="E84" s="54">
        <v>22970</v>
      </c>
      <c r="F84" s="54">
        <v>22933.98</v>
      </c>
      <c r="G84" s="55">
        <f t="shared" si="5"/>
        <v>0.95274490808209544</v>
      </c>
      <c r="H84" s="55">
        <f>F84/E84</f>
        <v>0.99843186765346104</v>
      </c>
    </row>
    <row r="85" spans="2:8" x14ac:dyDescent="0.25">
      <c r="B85" s="56" t="s">
        <v>134</v>
      </c>
      <c r="C85" s="57">
        <v>4645.3</v>
      </c>
      <c r="D85" s="58">
        <v>0</v>
      </c>
      <c r="E85" s="58">
        <v>0</v>
      </c>
      <c r="F85" s="57">
        <v>5970</v>
      </c>
      <c r="G85" s="59">
        <f t="shared" si="5"/>
        <v>1.2851699567304586</v>
      </c>
      <c r="H85" s="59"/>
    </row>
    <row r="86" spans="2:8" x14ac:dyDescent="0.25">
      <c r="B86" s="56" t="s">
        <v>135</v>
      </c>
      <c r="C86" s="57">
        <v>4645.3</v>
      </c>
      <c r="D86" s="58">
        <v>0</v>
      </c>
      <c r="E86" s="58">
        <v>0</v>
      </c>
      <c r="F86" s="57">
        <v>5970</v>
      </c>
      <c r="G86" s="59">
        <f t="shared" si="5"/>
        <v>1.2851699567304586</v>
      </c>
      <c r="H86" s="59"/>
    </row>
    <row r="87" spans="2:8" ht="25.5" x14ac:dyDescent="0.25">
      <c r="B87" s="56" t="s">
        <v>136</v>
      </c>
      <c r="C87" s="57">
        <v>19426.18</v>
      </c>
      <c r="D87" s="58">
        <v>0</v>
      </c>
      <c r="E87" s="58">
        <v>0</v>
      </c>
      <c r="F87" s="57">
        <v>16963.98</v>
      </c>
      <c r="G87" s="59">
        <f t="shared" si="5"/>
        <v>0.87325351664609308</v>
      </c>
      <c r="H87" s="59"/>
    </row>
    <row r="88" spans="2:8" x14ac:dyDescent="0.25">
      <c r="B88" s="56" t="s">
        <v>137</v>
      </c>
      <c r="C88" s="57">
        <v>19426.18</v>
      </c>
      <c r="D88" s="58">
        <v>0</v>
      </c>
      <c r="E88" s="58">
        <v>0</v>
      </c>
      <c r="F88" s="57">
        <v>16963.98</v>
      </c>
      <c r="G88" s="59">
        <f t="shared" si="5"/>
        <v>0.87325351664609308</v>
      </c>
      <c r="H88" s="59"/>
    </row>
    <row r="89" spans="2:8" ht="25.5" x14ac:dyDescent="0.25">
      <c r="B89" s="56" t="s">
        <v>138</v>
      </c>
      <c r="C89" s="57">
        <v>61723.65</v>
      </c>
      <c r="D89" s="58">
        <v>0</v>
      </c>
      <c r="E89" s="58">
        <v>0</v>
      </c>
      <c r="F89" s="58">
        <v>0</v>
      </c>
      <c r="G89" s="59">
        <f t="shared" si="5"/>
        <v>0</v>
      </c>
      <c r="H89" s="59"/>
    </row>
    <row r="90" spans="2:8" ht="25.5" x14ac:dyDescent="0.25">
      <c r="B90" s="56" t="s">
        <v>139</v>
      </c>
      <c r="C90" s="57">
        <v>61723.65</v>
      </c>
      <c r="D90" s="58">
        <v>0</v>
      </c>
      <c r="E90" s="58">
        <v>0</v>
      </c>
      <c r="F90" s="58">
        <v>0</v>
      </c>
      <c r="G90" s="59">
        <f t="shared" si="5"/>
        <v>0</v>
      </c>
      <c r="H90" s="59"/>
    </row>
    <row r="91" spans="2:8" ht="25.5" x14ac:dyDescent="0.25">
      <c r="B91" s="56" t="s">
        <v>140</v>
      </c>
      <c r="C91" s="57">
        <v>61723.65</v>
      </c>
      <c r="D91" s="58">
        <v>0</v>
      </c>
      <c r="E91" s="58">
        <v>0</v>
      </c>
      <c r="F91" s="58">
        <v>0</v>
      </c>
      <c r="G91" s="59">
        <f t="shared" si="5"/>
        <v>0</v>
      </c>
      <c r="H91" s="76"/>
    </row>
    <row r="92" spans="2:8" x14ac:dyDescent="0.25">
      <c r="C92" s="77">
        <f>+C83+C38+C46+C72+C76</f>
        <v>1030801.37</v>
      </c>
      <c r="D92" s="77">
        <f>+D84+D76+D72+D46+D38</f>
        <v>1353627</v>
      </c>
      <c r="E92" s="78"/>
      <c r="F92" s="77">
        <f>+F84+F76+F72+F46+F38</f>
        <v>1341287.83</v>
      </c>
      <c r="G92" s="79">
        <f>+F92/C92</f>
        <v>1.3012088158167661</v>
      </c>
      <c r="H92" s="80">
        <f>+F92/D92</f>
        <v>0.99088436474745267</v>
      </c>
    </row>
  </sheetData>
  <mergeCells count="4">
    <mergeCell ref="A2:F2"/>
    <mergeCell ref="A4:F4"/>
    <mergeCell ref="A6:F6"/>
    <mergeCell ref="B1:L1"/>
  </mergeCells>
  <pageMargins left="0.7" right="0.7" top="0.75" bottom="0.75" header="0.3" footer="0.3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5DA6C-AA6E-4AB1-955A-2FBE944427A5}">
  <dimension ref="A1:F11"/>
  <sheetViews>
    <sheetView tabSelected="1" workbookViewId="0">
      <selection activeCell="L13" sqref="L13"/>
    </sheetView>
  </sheetViews>
  <sheetFormatPr defaultRowHeight="15" x14ac:dyDescent="0.25"/>
  <cols>
    <col min="1" max="1" width="20.7109375" customWidth="1"/>
    <col min="2" max="2" width="26.7109375" customWidth="1"/>
    <col min="3" max="3" width="16.5703125" customWidth="1"/>
    <col min="4" max="4" width="24.5703125" customWidth="1"/>
    <col min="5" max="5" width="16.140625" customWidth="1"/>
    <col min="6" max="6" width="15.140625" customWidth="1"/>
  </cols>
  <sheetData>
    <row r="1" spans="1:6" ht="15" customHeight="1" x14ac:dyDescent="0.25">
      <c r="A1" s="239" t="s">
        <v>27</v>
      </c>
      <c r="B1" s="240"/>
      <c r="C1" s="240"/>
      <c r="D1" s="240"/>
      <c r="E1" s="240"/>
      <c r="F1" s="241"/>
    </row>
    <row r="2" spans="1:6" ht="15" customHeight="1" x14ac:dyDescent="0.25">
      <c r="A2" s="242"/>
      <c r="B2" s="243"/>
      <c r="C2" s="243"/>
      <c r="D2" s="243"/>
      <c r="E2" s="243"/>
      <c r="F2" s="244"/>
    </row>
    <row r="3" spans="1:6" ht="15" customHeight="1" x14ac:dyDescent="0.25">
      <c r="A3" s="245"/>
      <c r="B3" s="246"/>
      <c r="C3" s="246"/>
      <c r="D3" s="246"/>
      <c r="E3" s="246"/>
      <c r="F3" s="247"/>
    </row>
    <row r="4" spans="1:6" ht="15.75" x14ac:dyDescent="0.25">
      <c r="A4" s="176"/>
      <c r="B4" s="194" t="s">
        <v>288</v>
      </c>
      <c r="C4" s="194" t="s">
        <v>290</v>
      </c>
      <c r="D4" s="194" t="s">
        <v>289</v>
      </c>
      <c r="E4" s="194" t="s">
        <v>286</v>
      </c>
      <c r="F4" s="194" t="s">
        <v>287</v>
      </c>
    </row>
    <row r="5" spans="1:6" ht="25.5" x14ac:dyDescent="0.25">
      <c r="A5" s="93" t="s">
        <v>179</v>
      </c>
      <c r="B5" s="142"/>
      <c r="C5" s="142"/>
      <c r="D5" s="142"/>
      <c r="E5" s="142"/>
      <c r="F5" s="142"/>
    </row>
    <row r="6" spans="1:6" ht="25.5" x14ac:dyDescent="0.25">
      <c r="A6" s="150" t="s">
        <v>142</v>
      </c>
      <c r="B6" s="177">
        <v>302217.40000000002</v>
      </c>
      <c r="C6" s="177">
        <v>1337900</v>
      </c>
      <c r="D6" s="177">
        <v>495391.53</v>
      </c>
      <c r="E6" s="177">
        <f>D6/B6*100</f>
        <v>163.9189305447006</v>
      </c>
      <c r="F6" s="177">
        <f>D6/C6*100</f>
        <v>37.027545406981091</v>
      </c>
    </row>
    <row r="7" spans="1:6" ht="51" x14ac:dyDescent="0.25">
      <c r="A7" s="150" t="s">
        <v>143</v>
      </c>
      <c r="B7" s="177">
        <v>0.14000000000000001</v>
      </c>
      <c r="C7" s="177">
        <v>400000</v>
      </c>
      <c r="D7" s="94">
        <v>32929.33</v>
      </c>
      <c r="E7" s="177">
        <f t="shared" ref="E7:E11" si="0">D7/B7*100</f>
        <v>23520950</v>
      </c>
      <c r="F7" s="177">
        <f>D7/C7*100</f>
        <v>8.2323325000000001</v>
      </c>
    </row>
    <row r="8" spans="1:6" ht="25.5" x14ac:dyDescent="0.25">
      <c r="A8" s="197" t="s">
        <v>180</v>
      </c>
      <c r="B8" s="198">
        <f>SUM(B6:B7)</f>
        <v>302217.54000000004</v>
      </c>
      <c r="C8" s="198">
        <f>SUM(C6:C7)</f>
        <v>1737900</v>
      </c>
      <c r="D8" s="198">
        <f>SUM(D6:D7)</f>
        <v>528320.86</v>
      </c>
      <c r="E8" s="199">
        <f t="shared" si="0"/>
        <v>174.81475760804614</v>
      </c>
      <c r="F8" s="199">
        <f>SUM(F6:F7)</f>
        <v>45.259877906981089</v>
      </c>
    </row>
    <row r="9" spans="1:6" ht="33" customHeight="1" x14ac:dyDescent="0.25">
      <c r="A9" s="150" t="s">
        <v>142</v>
      </c>
      <c r="B9" s="94">
        <v>302217.40000000002</v>
      </c>
      <c r="C9" s="94">
        <v>1337900</v>
      </c>
      <c r="D9" s="94">
        <v>580979.52</v>
      </c>
      <c r="E9" s="203">
        <f>D9/B9*100</f>
        <v>192.23893793011254</v>
      </c>
      <c r="F9" s="203">
        <v>32.03</v>
      </c>
    </row>
    <row r="10" spans="1:6" ht="64.5" customHeight="1" x14ac:dyDescent="0.25">
      <c r="A10" s="150" t="s">
        <v>143</v>
      </c>
      <c r="B10" s="196">
        <v>0.14000000000000001</v>
      </c>
      <c r="C10" s="177">
        <v>400000</v>
      </c>
      <c r="D10" s="94">
        <v>20074.060000000001</v>
      </c>
      <c r="E10" s="203">
        <f t="shared" si="0"/>
        <v>14338614.285714284</v>
      </c>
      <c r="F10" s="203">
        <v>2.56</v>
      </c>
    </row>
    <row r="11" spans="1:6" ht="25.5" x14ac:dyDescent="0.25">
      <c r="A11" s="197" t="s">
        <v>183</v>
      </c>
      <c r="B11" s="198">
        <f>SUM(B9:B10)</f>
        <v>302217.54000000004</v>
      </c>
      <c r="C11" s="198">
        <f>SUM(C9:C10)</f>
        <v>1737900</v>
      </c>
      <c r="D11" s="198">
        <f>SUM(D9:D10)</f>
        <v>601053.58000000007</v>
      </c>
      <c r="E11" s="199">
        <f t="shared" si="0"/>
        <v>198.88110398886843</v>
      </c>
      <c r="F11" s="199">
        <v>34.590000000000003</v>
      </c>
    </row>
  </sheetData>
  <mergeCells count="1">
    <mergeCell ref="A1:F3"/>
  </mergeCells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32"/>
  <sheetViews>
    <sheetView workbookViewId="0">
      <selection activeCell="B1" sqref="B1:E3"/>
    </sheetView>
  </sheetViews>
  <sheetFormatPr defaultRowHeight="15" x14ac:dyDescent="0.25"/>
  <cols>
    <col min="2" max="2" width="37.7109375" customWidth="1"/>
    <col min="3" max="4" width="25.28515625" customWidth="1"/>
    <col min="5" max="5" width="25.28515625" hidden="1" customWidth="1"/>
    <col min="6" max="6" width="26.85546875" customWidth="1"/>
    <col min="7" max="7" width="16.7109375" customWidth="1"/>
    <col min="8" max="8" width="15.7109375" customWidth="1"/>
  </cols>
  <sheetData>
    <row r="1" spans="2:8" ht="17.45" customHeight="1" x14ac:dyDescent="0.25">
      <c r="B1" s="248" t="s">
        <v>27</v>
      </c>
      <c r="C1" s="248"/>
      <c r="D1" s="248"/>
      <c r="E1" s="248"/>
      <c r="F1" s="45"/>
      <c r="G1" s="45"/>
      <c r="H1" s="45"/>
    </row>
    <row r="2" spans="2:8" ht="15.75" customHeight="1" x14ac:dyDescent="0.25">
      <c r="B2" s="248"/>
      <c r="C2" s="248"/>
      <c r="D2" s="248"/>
      <c r="E2" s="248"/>
      <c r="F2" s="45"/>
      <c r="G2" s="45"/>
      <c r="H2" s="45"/>
    </row>
    <row r="3" spans="2:8" ht="17.45" customHeight="1" x14ac:dyDescent="0.25">
      <c r="B3" s="248"/>
      <c r="C3" s="248"/>
      <c r="D3" s="248"/>
      <c r="E3" s="248"/>
      <c r="F3" s="45"/>
      <c r="G3" s="45"/>
      <c r="H3" s="45"/>
    </row>
    <row r="4" spans="2:8" ht="14.45" customHeight="1" x14ac:dyDescent="0.25">
      <c r="B4" s="45"/>
      <c r="C4" s="45"/>
      <c r="D4" s="45"/>
      <c r="E4" s="45"/>
      <c r="F4" s="45"/>
      <c r="G4" s="45"/>
      <c r="H4" s="45"/>
    </row>
    <row r="7" spans="2:8" ht="25.5" x14ac:dyDescent="0.25">
      <c r="B7" s="24"/>
      <c r="C7" s="29" t="s">
        <v>141</v>
      </c>
      <c r="D7" s="29" t="s">
        <v>57</v>
      </c>
      <c r="E7" s="29" t="s">
        <v>46</v>
      </c>
      <c r="F7" s="29" t="s">
        <v>55</v>
      </c>
      <c r="G7" s="29" t="s">
        <v>19</v>
      </c>
      <c r="H7" s="29" t="s">
        <v>39</v>
      </c>
    </row>
    <row r="8" spans="2:8" x14ac:dyDescent="0.25">
      <c r="B8" s="24"/>
      <c r="C8" s="30">
        <v>2</v>
      </c>
      <c r="D8" s="30">
        <v>3</v>
      </c>
      <c r="E8" s="30">
        <v>4</v>
      </c>
      <c r="F8" s="30">
        <v>5</v>
      </c>
      <c r="G8" s="30" t="s">
        <v>24</v>
      </c>
      <c r="H8" s="30" t="s">
        <v>25</v>
      </c>
    </row>
    <row r="9" spans="2:8" ht="30.6" customHeight="1" x14ac:dyDescent="0.25">
      <c r="B9" s="92" t="s">
        <v>38</v>
      </c>
      <c r="C9" s="81">
        <f>+C10+C15</f>
        <v>1030865.3800000001</v>
      </c>
      <c r="D9" s="81">
        <f>+D10+D15</f>
        <v>1354332</v>
      </c>
      <c r="E9" s="81">
        <f>+D9</f>
        <v>1354332</v>
      </c>
      <c r="F9" s="81">
        <f>+F10+F15+F11</f>
        <v>1338830.2000000002</v>
      </c>
      <c r="G9" s="82">
        <f>+F9/C9</f>
        <v>1.2987439737281701</v>
      </c>
      <c r="H9" s="82">
        <f>F9/E10</f>
        <v>0.98859771153800724</v>
      </c>
    </row>
    <row r="10" spans="2:8" x14ac:dyDescent="0.25">
      <c r="B10" s="83" t="s">
        <v>61</v>
      </c>
      <c r="C10" s="84">
        <f>839699.3+C11</f>
        <v>1030812.0800000001</v>
      </c>
      <c r="D10" s="84">
        <f>945756+D11</f>
        <v>1354272</v>
      </c>
      <c r="E10" s="84">
        <f>+D10</f>
        <v>1354272</v>
      </c>
      <c r="F10" s="84">
        <v>935367.51</v>
      </c>
      <c r="G10" s="85">
        <f>F10/C10</f>
        <v>0.90740837068964109</v>
      </c>
      <c r="H10" s="85">
        <f>+F10/E10</f>
        <v>0.69067920624512658</v>
      </c>
    </row>
    <row r="11" spans="2:8" x14ac:dyDescent="0.25">
      <c r="B11" s="74" t="s">
        <v>142</v>
      </c>
      <c r="C11" s="84">
        <v>191112.78</v>
      </c>
      <c r="D11" s="84">
        <v>408516</v>
      </c>
      <c r="E11" s="84"/>
      <c r="F11" s="84">
        <v>403409.4</v>
      </c>
      <c r="G11" s="85"/>
      <c r="H11" s="85"/>
    </row>
    <row r="12" spans="2:8" ht="25.5" x14ac:dyDescent="0.25">
      <c r="B12" s="74" t="s">
        <v>143</v>
      </c>
      <c r="C12" s="84">
        <v>2154.9499999999998</v>
      </c>
      <c r="D12" s="86">
        <v>10</v>
      </c>
      <c r="E12" s="86">
        <v>10</v>
      </c>
      <c r="F12" s="86">
        <v>0.02</v>
      </c>
      <c r="G12" s="85">
        <f>F12/C12</f>
        <v>9.2809577948444289E-6</v>
      </c>
      <c r="H12" s="85">
        <f>F12/E13</f>
        <v>2.4061597690086621E-8</v>
      </c>
    </row>
    <row r="13" spans="2:8" ht="33" customHeight="1" x14ac:dyDescent="0.25">
      <c r="B13" s="74" t="s">
        <v>144</v>
      </c>
      <c r="C13" s="84">
        <v>727249.92000000004</v>
      </c>
      <c r="D13" s="84">
        <v>831200</v>
      </c>
      <c r="E13" s="84">
        <v>831200</v>
      </c>
      <c r="F13" s="84">
        <v>828597.12</v>
      </c>
      <c r="G13" s="85">
        <f>F13/C13</f>
        <v>1.1393567702283143</v>
      </c>
      <c r="H13" s="85">
        <f>F13/E14</f>
        <v>7.2337499345241216</v>
      </c>
    </row>
    <row r="14" spans="2:8" ht="33.6" customHeight="1" x14ac:dyDescent="0.25">
      <c r="B14" s="74" t="s">
        <v>145</v>
      </c>
      <c r="C14" s="84">
        <v>110294.43</v>
      </c>
      <c r="D14" s="84">
        <v>114546</v>
      </c>
      <c r="E14" s="84">
        <v>114546</v>
      </c>
      <c r="F14" s="84">
        <v>106770.37</v>
      </c>
      <c r="G14" s="85">
        <f>F14/C14</f>
        <v>0.96804861315299429</v>
      </c>
      <c r="H14" s="85">
        <f>F14/E14</f>
        <v>0.932117839121401</v>
      </c>
    </row>
    <row r="15" spans="2:8" ht="16.149999999999999" customHeight="1" x14ac:dyDescent="0.25">
      <c r="B15" s="83" t="s">
        <v>81</v>
      </c>
      <c r="C15" s="86">
        <v>53.3</v>
      </c>
      <c r="D15" s="86">
        <v>60</v>
      </c>
      <c r="E15" s="86">
        <v>60</v>
      </c>
      <c r="F15" s="86">
        <v>53.29</v>
      </c>
      <c r="G15" s="85">
        <f>F15/C15</f>
        <v>0.99981238273921202</v>
      </c>
      <c r="H15" s="85">
        <f>F15/E16</f>
        <v>0.88816666666666666</v>
      </c>
    </row>
    <row r="16" spans="2:8" ht="19.899999999999999" customHeight="1" x14ac:dyDescent="0.25">
      <c r="B16" s="74" t="s">
        <v>143</v>
      </c>
      <c r="C16" s="86">
        <v>53.3</v>
      </c>
      <c r="D16" s="86">
        <v>60</v>
      </c>
      <c r="E16" s="86">
        <v>60</v>
      </c>
      <c r="F16" s="86">
        <v>53.29</v>
      </c>
      <c r="G16" s="85">
        <f>F16/C16</f>
        <v>0.99981238273921202</v>
      </c>
      <c r="H16" s="85">
        <f>F16/E16</f>
        <v>0.88816666666666666</v>
      </c>
    </row>
    <row r="17" spans="2:11" ht="15.75" customHeight="1" x14ac:dyDescent="0.25">
      <c r="B17" s="74"/>
      <c r="C17" s="86"/>
      <c r="D17" s="86"/>
      <c r="E17" s="86"/>
      <c r="F17" s="86"/>
      <c r="G17" s="85"/>
      <c r="H17" s="85"/>
    </row>
    <row r="18" spans="2:11" ht="26.45" customHeight="1" x14ac:dyDescent="0.25">
      <c r="B18" s="91" t="s">
        <v>37</v>
      </c>
      <c r="C18" s="87">
        <f>+C19+C29</f>
        <v>1030801.37</v>
      </c>
      <c r="D18" s="87">
        <f>+D19+D29</f>
        <v>1354352</v>
      </c>
      <c r="E18" s="88"/>
      <c r="F18" s="87">
        <f>+F19+F29</f>
        <v>1342003.53</v>
      </c>
      <c r="G18" s="89">
        <f>+F18/C18</f>
        <v>1.3019031299890493</v>
      </c>
      <c r="H18" s="89">
        <f>+F18/1354352</f>
        <v>0.99088237769796927</v>
      </c>
    </row>
    <row r="19" spans="2:11" x14ac:dyDescent="0.25">
      <c r="B19" s="83" t="s">
        <v>146</v>
      </c>
      <c r="C19" s="57">
        <v>945006.24</v>
      </c>
      <c r="D19" s="57">
        <v>1331382</v>
      </c>
      <c r="E19" s="57">
        <v>1331382</v>
      </c>
      <c r="F19" s="57">
        <v>1319069.55</v>
      </c>
      <c r="G19" s="58">
        <v>139.58000000000001</v>
      </c>
      <c r="H19" s="58">
        <v>99.08</v>
      </c>
    </row>
    <row r="20" spans="2:11" ht="23.45" customHeight="1" x14ac:dyDescent="0.25">
      <c r="B20" s="74" t="s">
        <v>142</v>
      </c>
      <c r="C20" s="57">
        <v>100717.77</v>
      </c>
      <c r="D20" s="57">
        <v>289615</v>
      </c>
      <c r="E20" s="57">
        <v>289615</v>
      </c>
      <c r="F20" s="57">
        <v>284550.3</v>
      </c>
      <c r="G20" s="58">
        <v>282.52</v>
      </c>
      <c r="H20" s="58">
        <v>98.25</v>
      </c>
    </row>
    <row r="21" spans="2:11" ht="23.45" customHeight="1" x14ac:dyDescent="0.25">
      <c r="B21" s="74" t="s">
        <v>147</v>
      </c>
      <c r="C21" s="90"/>
      <c r="D21" s="57">
        <v>21636</v>
      </c>
      <c r="E21" s="57">
        <v>21636</v>
      </c>
      <c r="F21" s="57">
        <v>21633.75</v>
      </c>
      <c r="G21" s="90"/>
      <c r="H21" s="58">
        <v>99.99</v>
      </c>
    </row>
    <row r="22" spans="2:11" ht="23.45" customHeight="1" x14ac:dyDescent="0.25">
      <c r="B22" s="74" t="s">
        <v>143</v>
      </c>
      <c r="C22" s="57">
        <v>2154.73</v>
      </c>
      <c r="D22" s="58">
        <v>70</v>
      </c>
      <c r="E22" s="58">
        <v>70</v>
      </c>
      <c r="F22" s="90"/>
      <c r="G22" s="90"/>
      <c r="H22" s="90"/>
    </row>
    <row r="23" spans="2:11" ht="28.15" customHeight="1" x14ac:dyDescent="0.25">
      <c r="B23" s="74" t="s">
        <v>148</v>
      </c>
      <c r="C23" s="90"/>
      <c r="D23" s="58">
        <v>20</v>
      </c>
      <c r="E23" s="58">
        <v>20</v>
      </c>
      <c r="F23" s="90"/>
      <c r="G23" s="90"/>
      <c r="H23" s="90"/>
    </row>
    <row r="24" spans="2:11" ht="23.45" customHeight="1" x14ac:dyDescent="0.25">
      <c r="B24" s="74" t="s">
        <v>149</v>
      </c>
      <c r="C24" s="57">
        <v>63972.25</v>
      </c>
      <c r="D24" s="57">
        <v>64238</v>
      </c>
      <c r="E24" s="57">
        <v>64238</v>
      </c>
      <c r="F24" s="57">
        <v>64238</v>
      </c>
      <c r="G24" s="58">
        <v>100.42</v>
      </c>
      <c r="H24" s="58">
        <v>100</v>
      </c>
    </row>
    <row r="25" spans="2:11" ht="23.45" customHeight="1" x14ac:dyDescent="0.25">
      <c r="B25" s="74" t="s">
        <v>150</v>
      </c>
      <c r="C25" s="58">
        <v>172.54</v>
      </c>
      <c r="D25" s="58">
        <v>100</v>
      </c>
      <c r="E25" s="58">
        <v>100</v>
      </c>
      <c r="F25" s="58">
        <v>80.36</v>
      </c>
      <c r="G25" s="58">
        <v>46.57</v>
      </c>
      <c r="H25" s="58">
        <v>80.36</v>
      </c>
    </row>
    <row r="26" spans="2:11" ht="23.45" customHeight="1" x14ac:dyDescent="0.25">
      <c r="B26" s="74" t="s">
        <v>151</v>
      </c>
      <c r="C26" s="57">
        <v>20278.72</v>
      </c>
      <c r="D26" s="57">
        <v>26957</v>
      </c>
      <c r="E26" s="57">
        <v>26957</v>
      </c>
      <c r="F26" s="57">
        <v>26936.99</v>
      </c>
      <c r="G26" s="58">
        <v>132.83000000000001</v>
      </c>
      <c r="H26" s="58">
        <v>99.93</v>
      </c>
    </row>
    <row r="27" spans="2:11" ht="27.6" customHeight="1" x14ac:dyDescent="0.25">
      <c r="B27" s="74" t="s">
        <v>144</v>
      </c>
      <c r="C27" s="57">
        <v>727249.92000000004</v>
      </c>
      <c r="D27" s="57">
        <v>831200</v>
      </c>
      <c r="E27" s="57">
        <v>831200</v>
      </c>
      <c r="F27" s="57">
        <v>828597.12</v>
      </c>
      <c r="G27" s="58">
        <v>113.94</v>
      </c>
      <c r="H27" s="58">
        <v>99.69</v>
      </c>
      <c r="I27" s="26"/>
      <c r="J27" s="26"/>
      <c r="K27" s="26"/>
    </row>
    <row r="28" spans="2:11" ht="29.45" customHeight="1" x14ac:dyDescent="0.25">
      <c r="B28" s="74" t="s">
        <v>145</v>
      </c>
      <c r="C28" s="57">
        <v>30460.31</v>
      </c>
      <c r="D28" s="57">
        <v>97546</v>
      </c>
      <c r="E28" s="57">
        <v>97546</v>
      </c>
      <c r="F28" s="57">
        <v>93033.03</v>
      </c>
      <c r="G28" s="58">
        <v>305.42</v>
      </c>
      <c r="H28" s="58">
        <v>95.37</v>
      </c>
      <c r="I28" s="26"/>
      <c r="J28" s="26"/>
      <c r="K28" s="26"/>
    </row>
    <row r="29" spans="2:11" ht="21.6" customHeight="1" x14ac:dyDescent="0.25">
      <c r="B29" s="83" t="s">
        <v>132</v>
      </c>
      <c r="C29" s="69">
        <v>85795.13</v>
      </c>
      <c r="D29" s="69">
        <v>22970</v>
      </c>
      <c r="E29" s="69">
        <v>22970</v>
      </c>
      <c r="F29" s="69">
        <v>22933.98</v>
      </c>
      <c r="G29" s="70">
        <v>26.73</v>
      </c>
      <c r="H29" s="70">
        <v>99.84</v>
      </c>
      <c r="I29" s="26"/>
      <c r="J29" s="26"/>
      <c r="K29" s="26"/>
    </row>
    <row r="30" spans="2:11" ht="25.5" x14ac:dyDescent="0.25">
      <c r="B30" s="74" t="s">
        <v>143</v>
      </c>
      <c r="C30" s="90"/>
      <c r="D30" s="90"/>
      <c r="E30" s="90"/>
      <c r="F30" s="58">
        <v>13.27</v>
      </c>
      <c r="G30" s="90"/>
      <c r="H30" s="90"/>
    </row>
    <row r="31" spans="2:11" x14ac:dyDescent="0.25">
      <c r="B31" s="74" t="s">
        <v>149</v>
      </c>
      <c r="C31" s="57">
        <v>5971.48</v>
      </c>
      <c r="D31" s="57">
        <v>5970</v>
      </c>
      <c r="E31" s="57">
        <v>5970</v>
      </c>
      <c r="F31" s="57">
        <v>5970</v>
      </c>
      <c r="G31" s="58">
        <v>99.98</v>
      </c>
      <c r="H31" s="58">
        <v>100</v>
      </c>
    </row>
    <row r="32" spans="2:11" ht="25.5" x14ac:dyDescent="0.25">
      <c r="B32" s="74" t="s">
        <v>145</v>
      </c>
      <c r="C32" s="57">
        <v>79823.649999999994</v>
      </c>
      <c r="D32" s="57">
        <v>17000</v>
      </c>
      <c r="E32" s="57">
        <v>17000</v>
      </c>
      <c r="F32" s="57">
        <v>16950.71</v>
      </c>
      <c r="G32" s="58">
        <v>21.24</v>
      </c>
      <c r="H32" s="58">
        <v>99.71</v>
      </c>
    </row>
  </sheetData>
  <mergeCells count="1">
    <mergeCell ref="B1:E3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9"/>
  <sheetViews>
    <sheetView topLeftCell="B1" workbookViewId="0">
      <selection activeCell="H19" sqref="H19"/>
    </sheetView>
  </sheetViews>
  <sheetFormatPr defaultRowHeight="15" x14ac:dyDescent="0.25"/>
  <cols>
    <col min="2" max="2" width="37.7109375" customWidth="1"/>
    <col min="3" max="3" width="25.28515625" customWidth="1"/>
    <col min="4" max="4" width="25.28515625" hidden="1" customWidth="1"/>
    <col min="5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219" t="s">
        <v>28</v>
      </c>
      <c r="C2" s="219"/>
      <c r="D2" s="219"/>
      <c r="E2" s="219"/>
      <c r="F2" s="219"/>
      <c r="G2" s="219"/>
      <c r="H2" s="219"/>
    </row>
    <row r="3" spans="2:8" ht="18" x14ac:dyDescent="0.25">
      <c r="B3" s="38"/>
      <c r="C3" s="38"/>
      <c r="D3" s="38"/>
      <c r="E3" s="38"/>
      <c r="F3" s="39"/>
      <c r="G3" s="39"/>
      <c r="H3" s="39"/>
    </row>
    <row r="4" spans="2:8" ht="25.5" x14ac:dyDescent="0.25">
      <c r="B4" s="29" t="s">
        <v>3</v>
      </c>
      <c r="C4" s="29" t="s">
        <v>291</v>
      </c>
      <c r="D4" s="29" t="s">
        <v>153</v>
      </c>
      <c r="E4" s="29" t="s">
        <v>292</v>
      </c>
      <c r="F4" s="29" t="s">
        <v>293</v>
      </c>
      <c r="G4" s="29" t="s">
        <v>19</v>
      </c>
      <c r="H4" s="29" t="s">
        <v>39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24</v>
      </c>
      <c r="H5" s="30" t="s">
        <v>25</v>
      </c>
    </row>
    <row r="6" spans="2:8" ht="15.75" thickBot="1" x14ac:dyDescent="0.3">
      <c r="B6" s="171" t="s">
        <v>37</v>
      </c>
      <c r="C6" s="170">
        <v>302217.53999999998</v>
      </c>
      <c r="D6" s="170">
        <v>1949990</v>
      </c>
      <c r="E6" s="170">
        <v>1737900</v>
      </c>
      <c r="F6" s="170">
        <v>601053.57999999996</v>
      </c>
      <c r="G6" s="170">
        <f>F6/C6*100</f>
        <v>198.88110398886843</v>
      </c>
      <c r="H6" s="170">
        <f>F6/E6*100</f>
        <v>34.585049772714193</v>
      </c>
    </row>
    <row r="7" spans="2:8" ht="15.75" thickBot="1" x14ac:dyDescent="0.3">
      <c r="B7" s="169" t="s">
        <v>152</v>
      </c>
      <c r="C7" s="151">
        <v>302217.53999999998</v>
      </c>
      <c r="D7" s="151">
        <v>1949990</v>
      </c>
      <c r="E7" s="151">
        <v>1737900</v>
      </c>
      <c r="F7" s="151">
        <v>601053.57999999996</v>
      </c>
      <c r="G7" s="178">
        <f t="shared" ref="G7:G9" si="0">F7/C7*100</f>
        <v>198.88110398886843</v>
      </c>
      <c r="H7" s="178">
        <f t="shared" ref="H7:H9" si="1">F7/E7*100</f>
        <v>34.585049772714193</v>
      </c>
    </row>
    <row r="8" spans="2:8" ht="15.75" thickBot="1" x14ac:dyDescent="0.3">
      <c r="B8" s="169" t="s">
        <v>213</v>
      </c>
      <c r="C8" s="151">
        <v>302217.53999999998</v>
      </c>
      <c r="D8" s="151">
        <v>1949990</v>
      </c>
      <c r="E8" s="151">
        <v>1737900</v>
      </c>
      <c r="F8" s="151">
        <v>601053.57999999996</v>
      </c>
      <c r="G8" s="178">
        <f t="shared" si="0"/>
        <v>198.88110398886843</v>
      </c>
      <c r="H8" s="178">
        <f t="shared" si="1"/>
        <v>34.585049772714193</v>
      </c>
    </row>
    <row r="9" spans="2:8" ht="26.25" thickBot="1" x14ac:dyDescent="0.3">
      <c r="B9" s="169" t="s">
        <v>214</v>
      </c>
      <c r="C9" s="151">
        <v>302217.53999999998</v>
      </c>
      <c r="D9" s="151">
        <v>1949990</v>
      </c>
      <c r="E9" s="151">
        <v>1737900</v>
      </c>
      <c r="F9" s="151">
        <v>601053.57999999996</v>
      </c>
      <c r="G9" s="178">
        <f t="shared" si="0"/>
        <v>198.88110398886843</v>
      </c>
      <c r="H9" s="178">
        <f t="shared" si="1"/>
        <v>34.585049772714193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2"/>
  <sheetViews>
    <sheetView workbookViewId="0">
      <selection activeCell="G16" sqref="G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25">
      <c r="B2" s="219" t="s">
        <v>7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2:12" ht="18" x14ac:dyDescent="0.25">
      <c r="B3" s="38"/>
      <c r="C3" s="38"/>
      <c r="D3" s="38"/>
      <c r="E3" s="38"/>
      <c r="F3" s="38"/>
      <c r="G3" s="38"/>
      <c r="H3" s="38"/>
      <c r="I3" s="38"/>
      <c r="J3" s="39"/>
      <c r="K3" s="39"/>
      <c r="L3" s="39"/>
    </row>
    <row r="4" spans="2:12" ht="18" customHeight="1" x14ac:dyDescent="0.25">
      <c r="B4" s="219" t="s">
        <v>41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</row>
    <row r="5" spans="2:12" ht="15.75" customHeight="1" x14ac:dyDescent="0.25">
      <c r="B5" s="219" t="s">
        <v>29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</row>
    <row r="6" spans="2:12" ht="18" x14ac:dyDescent="0.25">
      <c r="B6" s="38"/>
      <c r="C6" s="38"/>
      <c r="D6" s="38"/>
      <c r="E6" s="38"/>
      <c r="F6" s="38"/>
      <c r="G6" s="38"/>
      <c r="H6" s="38"/>
      <c r="I6" s="38"/>
      <c r="J6" s="39"/>
      <c r="K6" s="39"/>
      <c r="L6" s="39"/>
    </row>
    <row r="7" spans="2:12" ht="25.5" customHeight="1" x14ac:dyDescent="0.25">
      <c r="B7" s="249" t="s">
        <v>3</v>
      </c>
      <c r="C7" s="250"/>
      <c r="D7" s="250"/>
      <c r="E7" s="250"/>
      <c r="F7" s="251"/>
      <c r="G7" s="31" t="s">
        <v>50</v>
      </c>
      <c r="H7" s="31" t="s">
        <v>45</v>
      </c>
      <c r="I7" s="31" t="s">
        <v>46</v>
      </c>
      <c r="J7" s="31" t="s">
        <v>47</v>
      </c>
      <c r="K7" s="31" t="s">
        <v>19</v>
      </c>
      <c r="L7" s="31" t="s">
        <v>39</v>
      </c>
    </row>
    <row r="8" spans="2:12" x14ac:dyDescent="0.25">
      <c r="B8" s="249">
        <v>1</v>
      </c>
      <c r="C8" s="250"/>
      <c r="D8" s="250"/>
      <c r="E8" s="250"/>
      <c r="F8" s="251"/>
      <c r="G8" s="32">
        <v>2</v>
      </c>
      <c r="H8" s="32">
        <v>3</v>
      </c>
      <c r="I8" s="32">
        <v>4</v>
      </c>
      <c r="J8" s="32">
        <v>5</v>
      </c>
      <c r="K8" s="32" t="s">
        <v>24</v>
      </c>
      <c r="L8" s="32" t="s">
        <v>25</v>
      </c>
    </row>
    <row r="9" spans="2:12" ht="25.5" x14ac:dyDescent="0.25">
      <c r="B9" s="6">
        <v>8</v>
      </c>
      <c r="C9" s="6"/>
      <c r="D9" s="6"/>
      <c r="E9" s="6"/>
      <c r="F9" s="6" t="s">
        <v>4</v>
      </c>
      <c r="G9" s="4"/>
      <c r="H9" s="4"/>
      <c r="I9" s="4"/>
      <c r="J9" s="24"/>
      <c r="K9" s="24"/>
      <c r="L9" s="24"/>
    </row>
    <row r="10" spans="2:12" x14ac:dyDescent="0.25">
      <c r="B10" s="6"/>
      <c r="C10" s="10">
        <v>84</v>
      </c>
      <c r="D10" s="10"/>
      <c r="E10" s="10"/>
      <c r="F10" s="10" t="s">
        <v>8</v>
      </c>
      <c r="G10" s="4"/>
      <c r="H10" s="4"/>
      <c r="I10" s="4"/>
      <c r="J10" s="24"/>
      <c r="K10" s="24"/>
      <c r="L10" s="24"/>
    </row>
    <row r="11" spans="2:12" ht="51" x14ac:dyDescent="0.25">
      <c r="B11" s="7"/>
      <c r="C11" s="7"/>
      <c r="D11" s="7">
        <v>841</v>
      </c>
      <c r="E11" s="7"/>
      <c r="F11" s="19" t="s">
        <v>30</v>
      </c>
      <c r="G11" s="4"/>
      <c r="H11" s="4"/>
      <c r="I11" s="4"/>
      <c r="J11" s="24"/>
      <c r="K11" s="24"/>
      <c r="L11" s="24"/>
    </row>
    <row r="12" spans="2:12" ht="25.5" x14ac:dyDescent="0.25">
      <c r="B12" s="7"/>
      <c r="C12" s="7"/>
      <c r="D12" s="7"/>
      <c r="E12" s="7">
        <v>8413</v>
      </c>
      <c r="F12" s="19" t="s">
        <v>31</v>
      </c>
      <c r="G12" s="4"/>
      <c r="H12" s="4"/>
      <c r="I12" s="4"/>
      <c r="J12" s="24"/>
      <c r="K12" s="24"/>
      <c r="L12" s="24"/>
    </row>
    <row r="13" spans="2:12" x14ac:dyDescent="0.25">
      <c r="B13" s="7"/>
      <c r="C13" s="7"/>
      <c r="D13" s="7"/>
      <c r="E13" s="8" t="s">
        <v>14</v>
      </c>
      <c r="F13" s="12"/>
      <c r="G13" s="4"/>
      <c r="H13" s="4"/>
      <c r="I13" s="4"/>
      <c r="J13" s="24"/>
      <c r="K13" s="24"/>
      <c r="L13" s="24"/>
    </row>
    <row r="14" spans="2:12" ht="25.5" x14ac:dyDescent="0.25">
      <c r="B14" s="9">
        <v>5</v>
      </c>
      <c r="C14" s="9"/>
      <c r="D14" s="9"/>
      <c r="E14" s="9"/>
      <c r="F14" s="13" t="s">
        <v>5</v>
      </c>
      <c r="G14" s="4"/>
      <c r="H14" s="4"/>
      <c r="I14" s="4"/>
      <c r="J14" s="24"/>
      <c r="K14" s="24"/>
      <c r="L14" s="24"/>
    </row>
    <row r="15" spans="2:12" ht="25.5" x14ac:dyDescent="0.25">
      <c r="B15" s="10"/>
      <c r="C15" s="10">
        <v>54</v>
      </c>
      <c r="D15" s="10"/>
      <c r="E15" s="10"/>
      <c r="F15" s="14" t="s">
        <v>9</v>
      </c>
      <c r="G15" s="4"/>
      <c r="H15" s="4"/>
      <c r="I15" s="5"/>
      <c r="J15" s="24"/>
      <c r="K15" s="24"/>
      <c r="L15" s="24"/>
    </row>
    <row r="16" spans="2:12" ht="63.75" x14ac:dyDescent="0.25">
      <c r="B16" s="10"/>
      <c r="C16" s="10"/>
      <c r="D16" s="10">
        <v>541</v>
      </c>
      <c r="E16" s="19"/>
      <c r="F16" s="19" t="s">
        <v>32</v>
      </c>
      <c r="G16" s="4"/>
      <c r="H16" s="4"/>
      <c r="I16" s="5"/>
      <c r="J16" s="24"/>
      <c r="K16" s="24"/>
      <c r="L16" s="24"/>
    </row>
    <row r="17" spans="2:12" ht="38.25" x14ac:dyDescent="0.25">
      <c r="B17" s="10"/>
      <c r="C17" s="10"/>
      <c r="D17" s="10"/>
      <c r="E17" s="19">
        <v>5413</v>
      </c>
      <c r="F17" s="19" t="s">
        <v>33</v>
      </c>
      <c r="G17" s="4"/>
      <c r="H17" s="4"/>
      <c r="I17" s="5"/>
      <c r="J17" s="24"/>
      <c r="K17" s="24"/>
      <c r="L17" s="24"/>
    </row>
    <row r="18" spans="2:12" x14ac:dyDescent="0.25">
      <c r="B18" s="11"/>
      <c r="C18" s="9"/>
      <c r="D18" s="9"/>
      <c r="E18" s="9"/>
      <c r="F18" s="13" t="s">
        <v>14</v>
      </c>
      <c r="G18" s="4"/>
      <c r="H18" s="4"/>
      <c r="I18" s="4"/>
      <c r="J18" s="24"/>
      <c r="K18" s="24"/>
      <c r="L18" s="24"/>
    </row>
    <row r="20" spans="2:12" x14ac:dyDescent="0.25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2:12" x14ac:dyDescent="0.25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2:12" x14ac:dyDescent="0.25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8"/>
  <sheetViews>
    <sheetView workbookViewId="0">
      <selection activeCell="L12" sqref="L1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219" t="s">
        <v>34</v>
      </c>
      <c r="C2" s="219"/>
      <c r="D2" s="219"/>
      <c r="E2" s="219"/>
      <c r="F2" s="219"/>
      <c r="G2" s="219"/>
      <c r="H2" s="219"/>
    </row>
    <row r="3" spans="2:8" ht="18" x14ac:dyDescent="0.25">
      <c r="B3" s="38"/>
      <c r="C3" s="38"/>
      <c r="D3" s="38"/>
      <c r="E3" s="38"/>
      <c r="F3" s="39"/>
      <c r="G3" s="39"/>
      <c r="H3" s="39"/>
    </row>
    <row r="4" spans="2:8" ht="25.5" x14ac:dyDescent="0.25">
      <c r="B4" s="29" t="s">
        <v>3</v>
      </c>
      <c r="C4" s="29" t="s">
        <v>50</v>
      </c>
      <c r="D4" s="29" t="s">
        <v>45</v>
      </c>
      <c r="E4" s="29" t="s">
        <v>46</v>
      </c>
      <c r="F4" s="29" t="s">
        <v>47</v>
      </c>
      <c r="G4" s="29" t="s">
        <v>19</v>
      </c>
      <c r="H4" s="29" t="s">
        <v>39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24</v>
      </c>
      <c r="H5" s="29" t="s">
        <v>25</v>
      </c>
    </row>
    <row r="6" spans="2:8" x14ac:dyDescent="0.25">
      <c r="B6" s="6" t="s">
        <v>35</v>
      </c>
      <c r="C6" s="4"/>
      <c r="D6" s="4"/>
      <c r="E6" s="5"/>
      <c r="F6" s="24"/>
      <c r="G6" s="24"/>
      <c r="H6" s="24"/>
    </row>
    <row r="7" spans="2:8" x14ac:dyDescent="0.25">
      <c r="B7" s="6" t="s">
        <v>11</v>
      </c>
      <c r="C7" s="4"/>
      <c r="D7" s="4"/>
      <c r="E7" s="4"/>
      <c r="F7" s="24"/>
      <c r="G7" s="24"/>
      <c r="H7" s="24"/>
    </row>
    <row r="8" spans="2:8" x14ac:dyDescent="0.25">
      <c r="B8" s="16" t="s">
        <v>12</v>
      </c>
      <c r="C8" s="4"/>
      <c r="D8" s="4"/>
      <c r="E8" s="4"/>
      <c r="F8" s="24"/>
      <c r="G8" s="24"/>
      <c r="H8" s="24"/>
    </row>
    <row r="9" spans="2:8" x14ac:dyDescent="0.25">
      <c r="B9" s="17" t="s">
        <v>13</v>
      </c>
      <c r="C9" s="4"/>
      <c r="D9" s="4"/>
      <c r="E9" s="4"/>
      <c r="F9" s="24"/>
      <c r="G9" s="24"/>
      <c r="H9" s="24"/>
    </row>
    <row r="10" spans="2:8" x14ac:dyDescent="0.25">
      <c r="B10" s="17" t="s">
        <v>14</v>
      </c>
      <c r="C10" s="4"/>
      <c r="D10" s="4"/>
      <c r="E10" s="4"/>
      <c r="F10" s="24"/>
      <c r="G10" s="24"/>
      <c r="H10" s="24"/>
    </row>
    <row r="11" spans="2:8" x14ac:dyDescent="0.25">
      <c r="B11" s="6" t="s">
        <v>15</v>
      </c>
      <c r="C11" s="4"/>
      <c r="D11" s="4"/>
      <c r="E11" s="5"/>
      <c r="F11" s="24"/>
      <c r="G11" s="24"/>
      <c r="H11" s="24"/>
    </row>
    <row r="12" spans="2:8" x14ac:dyDescent="0.25">
      <c r="B12" s="18" t="s">
        <v>16</v>
      </c>
      <c r="C12" s="4"/>
      <c r="D12" s="4"/>
      <c r="E12" s="5"/>
      <c r="F12" s="24"/>
      <c r="G12" s="24"/>
      <c r="H12" s="24"/>
    </row>
    <row r="13" spans="2:8" x14ac:dyDescent="0.25">
      <c r="B13" s="6" t="s">
        <v>17</v>
      </c>
      <c r="C13" s="4"/>
      <c r="D13" s="4"/>
      <c r="E13" s="5"/>
      <c r="F13" s="24"/>
      <c r="G13" s="24"/>
      <c r="H13" s="24"/>
    </row>
    <row r="14" spans="2:8" x14ac:dyDescent="0.25">
      <c r="B14" s="18" t="s">
        <v>18</v>
      </c>
      <c r="C14" s="4"/>
      <c r="D14" s="4"/>
      <c r="E14" s="5"/>
      <c r="F14" s="24"/>
      <c r="G14" s="24"/>
      <c r="H14" s="24"/>
    </row>
    <row r="15" spans="2:8" x14ac:dyDescent="0.25">
      <c r="B15" s="10" t="s">
        <v>10</v>
      </c>
      <c r="C15" s="4"/>
      <c r="D15" s="4"/>
      <c r="E15" s="5"/>
      <c r="F15" s="24"/>
      <c r="G15" s="24"/>
      <c r="H15" s="24"/>
    </row>
    <row r="16" spans="2:8" x14ac:dyDescent="0.25">
      <c r="B16" s="18"/>
      <c r="C16" s="4"/>
      <c r="D16" s="4"/>
      <c r="E16" s="5"/>
      <c r="F16" s="24"/>
      <c r="G16" s="24"/>
      <c r="H16" s="24"/>
    </row>
    <row r="17" spans="2:8" ht="15.75" customHeight="1" x14ac:dyDescent="0.25">
      <c r="B17" s="6" t="s">
        <v>36</v>
      </c>
      <c r="C17" s="4"/>
      <c r="D17" s="4"/>
      <c r="E17" s="5"/>
      <c r="F17" s="24"/>
      <c r="G17" s="24"/>
      <c r="H17" s="24"/>
    </row>
    <row r="18" spans="2:8" ht="15.75" customHeight="1" x14ac:dyDescent="0.25">
      <c r="B18" s="6" t="s">
        <v>11</v>
      </c>
      <c r="C18" s="4"/>
      <c r="D18" s="4"/>
      <c r="E18" s="4"/>
      <c r="F18" s="24"/>
      <c r="G18" s="24"/>
      <c r="H18" s="24"/>
    </row>
    <row r="19" spans="2:8" x14ac:dyDescent="0.25">
      <c r="B19" s="16" t="s">
        <v>12</v>
      </c>
      <c r="C19" s="4"/>
      <c r="D19" s="4"/>
      <c r="E19" s="4"/>
      <c r="F19" s="24"/>
      <c r="G19" s="24"/>
      <c r="H19" s="24"/>
    </row>
    <row r="20" spans="2:8" x14ac:dyDescent="0.25">
      <c r="B20" s="17" t="s">
        <v>13</v>
      </c>
      <c r="C20" s="4"/>
      <c r="D20" s="4"/>
      <c r="E20" s="4"/>
      <c r="F20" s="24"/>
      <c r="G20" s="24"/>
      <c r="H20" s="24"/>
    </row>
    <row r="21" spans="2:8" x14ac:dyDescent="0.25">
      <c r="B21" s="17" t="s">
        <v>14</v>
      </c>
      <c r="C21" s="4"/>
      <c r="D21" s="4"/>
      <c r="E21" s="4"/>
      <c r="F21" s="24"/>
      <c r="G21" s="24"/>
      <c r="H21" s="24"/>
    </row>
    <row r="22" spans="2:8" x14ac:dyDescent="0.25">
      <c r="B22" s="6" t="s">
        <v>15</v>
      </c>
      <c r="C22" s="4"/>
      <c r="D22" s="4"/>
      <c r="E22" s="5"/>
      <c r="F22" s="24"/>
      <c r="G22" s="24"/>
      <c r="H22" s="24"/>
    </row>
    <row r="23" spans="2:8" x14ac:dyDescent="0.25">
      <c r="B23" s="18" t="s">
        <v>16</v>
      </c>
      <c r="C23" s="4"/>
      <c r="D23" s="4"/>
      <c r="E23" s="5"/>
      <c r="F23" s="24"/>
      <c r="G23" s="24"/>
      <c r="H23" s="24"/>
    </row>
    <row r="24" spans="2:8" x14ac:dyDescent="0.25">
      <c r="B24" s="6" t="s">
        <v>17</v>
      </c>
      <c r="C24" s="4"/>
      <c r="D24" s="4"/>
      <c r="E24" s="5"/>
      <c r="F24" s="24"/>
      <c r="G24" s="24"/>
      <c r="H24" s="24"/>
    </row>
    <row r="25" spans="2:8" x14ac:dyDescent="0.25">
      <c r="B25" s="18" t="s">
        <v>18</v>
      </c>
      <c r="C25" s="4"/>
      <c r="D25" s="4"/>
      <c r="E25" s="5"/>
      <c r="F25" s="24"/>
      <c r="G25" s="24"/>
      <c r="H25" s="24"/>
    </row>
    <row r="26" spans="2:8" x14ac:dyDescent="0.25">
      <c r="B26" s="10" t="s">
        <v>10</v>
      </c>
      <c r="C26" s="4"/>
      <c r="D26" s="4"/>
      <c r="E26" s="5"/>
      <c r="F26" s="24"/>
      <c r="G26" s="24"/>
      <c r="H26" s="24"/>
    </row>
    <row r="28" spans="2:8" x14ac:dyDescent="0.25">
      <c r="B28" s="34"/>
      <c r="C28" s="34"/>
      <c r="D28" s="34"/>
      <c r="E28" s="34"/>
      <c r="F28" s="34"/>
      <c r="G28" s="34"/>
      <c r="H28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216"/>
  <sheetViews>
    <sheetView topLeftCell="A131" workbookViewId="0">
      <selection activeCell="B4" sqref="B4:E4"/>
    </sheetView>
  </sheetViews>
  <sheetFormatPr defaultRowHeight="15" x14ac:dyDescent="0.25"/>
  <cols>
    <col min="2" max="2" width="25.5703125" customWidth="1"/>
    <col min="3" max="3" width="22.28515625" customWidth="1"/>
    <col min="4" max="4" width="32" customWidth="1"/>
    <col min="5" max="5" width="11.7109375" customWidth="1"/>
    <col min="6" max="7" width="24.28515625" customWidth="1"/>
    <col min="8" max="8" width="15.7109375" customWidth="1"/>
    <col min="9" max="9" width="24.28515625" customWidth="1"/>
  </cols>
  <sheetData>
    <row r="1" spans="2:9" ht="18" x14ac:dyDescent="0.25">
      <c r="B1" s="137"/>
      <c r="C1" s="137"/>
      <c r="D1" s="137"/>
      <c r="E1" s="137"/>
      <c r="F1" s="137"/>
      <c r="G1" s="2"/>
      <c r="H1" s="3"/>
      <c r="I1" s="3"/>
    </row>
    <row r="2" spans="2:9" ht="18" customHeight="1" x14ac:dyDescent="0.25">
      <c r="B2" s="238" t="s">
        <v>6</v>
      </c>
      <c r="C2" s="238"/>
      <c r="D2" s="238"/>
      <c r="E2" s="238"/>
      <c r="F2" s="45"/>
      <c r="G2" s="97"/>
      <c r="H2" s="97"/>
      <c r="I2" s="20"/>
    </row>
    <row r="3" spans="2:9" ht="18" x14ac:dyDescent="0.25">
      <c r="B3" s="47"/>
      <c r="C3" s="47"/>
      <c r="D3" s="47"/>
      <c r="E3" s="47"/>
      <c r="F3" s="138"/>
      <c r="G3" s="38"/>
      <c r="H3" s="39"/>
      <c r="I3" s="3"/>
    </row>
    <row r="4" spans="2:9" ht="15.75" x14ac:dyDescent="0.25">
      <c r="B4" s="257" t="s">
        <v>43</v>
      </c>
      <c r="C4" s="257"/>
      <c r="D4" s="257"/>
      <c r="E4" s="257"/>
      <c r="F4" s="96"/>
      <c r="G4" s="96"/>
      <c r="H4" s="96"/>
    </row>
    <row r="5" spans="2:9" s="33" customFormat="1" ht="11.25" x14ac:dyDescent="0.2"/>
    <row r="6" spans="2:9" x14ac:dyDescent="0.25">
      <c r="B6" s="254" t="s">
        <v>155</v>
      </c>
      <c r="C6" s="260" t="s">
        <v>156</v>
      </c>
      <c r="D6" s="261"/>
      <c r="E6" s="262"/>
    </row>
    <row r="7" spans="2:9" x14ac:dyDescent="0.25">
      <c r="B7" s="256"/>
      <c r="C7" s="263"/>
      <c r="D7" s="264"/>
      <c r="E7" s="265"/>
    </row>
    <row r="8" spans="2:9" x14ac:dyDescent="0.25">
      <c r="B8" s="95">
        <v>1</v>
      </c>
      <c r="C8" s="266">
        <v>2</v>
      </c>
      <c r="D8" s="267"/>
      <c r="E8" s="268"/>
    </row>
    <row r="9" spans="2:9" x14ac:dyDescent="0.25">
      <c r="B9" s="98" t="s">
        <v>157</v>
      </c>
      <c r="C9" s="258" t="s">
        <v>158</v>
      </c>
      <c r="D9" s="259"/>
      <c r="E9" s="254"/>
    </row>
    <row r="10" spans="2:9" x14ac:dyDescent="0.25">
      <c r="B10" s="98" t="s">
        <v>159</v>
      </c>
      <c r="C10" s="258" t="s">
        <v>160</v>
      </c>
      <c r="D10" s="259"/>
      <c r="E10" s="255"/>
    </row>
    <row r="11" spans="2:9" x14ac:dyDescent="0.25">
      <c r="B11" s="98" t="s">
        <v>161</v>
      </c>
      <c r="C11" s="252" t="s">
        <v>162</v>
      </c>
      <c r="D11" s="253"/>
      <c r="E11" s="256"/>
    </row>
    <row r="12" spans="2:9" ht="25.5" x14ac:dyDescent="0.25">
      <c r="B12" s="24"/>
      <c r="C12" s="99" t="s">
        <v>154</v>
      </c>
      <c r="D12" s="99" t="s">
        <v>55</v>
      </c>
      <c r="E12" s="99" t="s">
        <v>19</v>
      </c>
    </row>
    <row r="13" spans="2:9" ht="38.25" x14ac:dyDescent="0.25">
      <c r="B13" s="100" t="s">
        <v>163</v>
      </c>
      <c r="C13" s="101">
        <v>895438</v>
      </c>
      <c r="D13" s="101">
        <v>892835.12</v>
      </c>
      <c r="E13" s="102">
        <f>+D13/C13</f>
        <v>0.99709317674702214</v>
      </c>
    </row>
    <row r="14" spans="2:9" ht="25.5" x14ac:dyDescent="0.25">
      <c r="B14" s="103" t="s">
        <v>164</v>
      </c>
      <c r="C14" s="104">
        <v>64238</v>
      </c>
      <c r="D14" s="104">
        <v>64238</v>
      </c>
      <c r="E14" s="105">
        <f>+D14/C14</f>
        <v>1</v>
      </c>
    </row>
    <row r="15" spans="2:9" ht="25.5" x14ac:dyDescent="0.25">
      <c r="B15" s="106" t="s">
        <v>149</v>
      </c>
      <c r="C15" s="84">
        <f>+C16</f>
        <v>64238</v>
      </c>
      <c r="D15" s="84">
        <f>+D16</f>
        <v>64238</v>
      </c>
      <c r="E15" s="107">
        <f>+E16</f>
        <v>1</v>
      </c>
    </row>
    <row r="16" spans="2:9" x14ac:dyDescent="0.25">
      <c r="B16" s="74" t="s">
        <v>146</v>
      </c>
      <c r="C16" s="84">
        <v>64238</v>
      </c>
      <c r="D16" s="84">
        <v>64238</v>
      </c>
      <c r="E16" s="107">
        <f>+D16/C16</f>
        <v>1</v>
      </c>
    </row>
    <row r="17" spans="2:8" x14ac:dyDescent="0.25">
      <c r="B17" s="108" t="s">
        <v>95</v>
      </c>
      <c r="C17" s="84">
        <v>63788</v>
      </c>
      <c r="D17" s="84">
        <v>63788.45</v>
      </c>
      <c r="E17" s="107">
        <f>+D17/C17</f>
        <v>1.0000070546184234</v>
      </c>
    </row>
    <row r="18" spans="2:8" ht="25.5" x14ac:dyDescent="0.25">
      <c r="B18" s="74" t="s">
        <v>96</v>
      </c>
      <c r="C18" s="86">
        <v>0</v>
      </c>
      <c r="D18" s="84">
        <v>6473.57</v>
      </c>
      <c r="E18" s="107"/>
    </row>
    <row r="19" spans="2:8" x14ac:dyDescent="0.25">
      <c r="B19" s="74" t="s">
        <v>97</v>
      </c>
      <c r="C19" s="86">
        <v>0</v>
      </c>
      <c r="D19" s="84">
        <v>6078.57</v>
      </c>
      <c r="E19" s="107"/>
    </row>
    <row r="20" spans="2:8" ht="25.5" x14ac:dyDescent="0.25">
      <c r="B20" s="74" t="s">
        <v>99</v>
      </c>
      <c r="C20" s="86">
        <v>0</v>
      </c>
      <c r="D20" s="86">
        <v>395</v>
      </c>
      <c r="E20" s="107"/>
      <c r="F20" s="34"/>
      <c r="G20" s="34"/>
      <c r="H20" s="34"/>
    </row>
    <row r="21" spans="2:8" ht="25.5" x14ac:dyDescent="0.25">
      <c r="B21" s="74" t="s">
        <v>100</v>
      </c>
      <c r="C21" s="86">
        <v>0</v>
      </c>
      <c r="D21" s="84">
        <v>28761.19</v>
      </c>
      <c r="E21" s="107"/>
      <c r="F21" s="34"/>
      <c r="G21" s="34"/>
      <c r="H21" s="34"/>
    </row>
    <row r="22" spans="2:8" ht="25.5" x14ac:dyDescent="0.25">
      <c r="B22" s="74" t="s">
        <v>101</v>
      </c>
      <c r="C22" s="86">
        <v>0</v>
      </c>
      <c r="D22" s="84">
        <v>10863.14</v>
      </c>
      <c r="E22" s="107"/>
      <c r="F22" s="34"/>
      <c r="G22" s="34"/>
      <c r="H22" s="34"/>
    </row>
    <row r="23" spans="2:8" x14ac:dyDescent="0.25">
      <c r="B23" s="74" t="s">
        <v>103</v>
      </c>
      <c r="C23" s="86">
        <v>0</v>
      </c>
      <c r="D23" s="84">
        <v>15691.29</v>
      </c>
      <c r="E23" s="107"/>
    </row>
    <row r="24" spans="2:8" ht="38.25" x14ac:dyDescent="0.25">
      <c r="B24" s="74" t="s">
        <v>104</v>
      </c>
      <c r="C24" s="86">
        <v>0</v>
      </c>
      <c r="D24" s="84">
        <v>1414.63</v>
      </c>
      <c r="E24" s="58"/>
    </row>
    <row r="25" spans="2:8" ht="25.5" x14ac:dyDescent="0.25">
      <c r="B25" s="74" t="s">
        <v>105</v>
      </c>
      <c r="C25" s="86">
        <v>0</v>
      </c>
      <c r="D25" s="86">
        <v>473.02</v>
      </c>
      <c r="E25" s="58"/>
    </row>
    <row r="26" spans="2:8" ht="25.5" x14ac:dyDescent="0.25">
      <c r="B26" s="74" t="s">
        <v>106</v>
      </c>
      <c r="C26" s="86">
        <v>0</v>
      </c>
      <c r="D26" s="86">
        <v>319.11</v>
      </c>
      <c r="E26" s="58"/>
    </row>
    <row r="27" spans="2:8" x14ac:dyDescent="0.25">
      <c r="B27" s="74" t="s">
        <v>107</v>
      </c>
      <c r="C27" s="86">
        <v>0</v>
      </c>
      <c r="D27" s="84">
        <v>24470.75</v>
      </c>
      <c r="E27" s="58"/>
    </row>
    <row r="28" spans="2:8" ht="25.5" x14ac:dyDescent="0.25">
      <c r="B28" s="74" t="s">
        <v>108</v>
      </c>
      <c r="C28" s="86">
        <v>0</v>
      </c>
      <c r="D28" s="84">
        <v>2881.88</v>
      </c>
      <c r="E28" s="58"/>
    </row>
    <row r="29" spans="2:8" ht="25.5" x14ac:dyDescent="0.25">
      <c r="B29" s="74" t="s">
        <v>109</v>
      </c>
      <c r="C29" s="86">
        <v>0</v>
      </c>
      <c r="D29" s="84">
        <v>6108.76</v>
      </c>
      <c r="E29" s="58"/>
    </row>
    <row r="30" spans="2:8" x14ac:dyDescent="0.25">
      <c r="B30" s="74" t="s">
        <v>110</v>
      </c>
      <c r="C30" s="86">
        <v>0</v>
      </c>
      <c r="D30" s="84">
        <v>5608.52</v>
      </c>
      <c r="E30" s="58"/>
    </row>
    <row r="31" spans="2:8" ht="25.5" x14ac:dyDescent="0.25">
      <c r="B31" s="74" t="s">
        <v>111</v>
      </c>
      <c r="C31" s="86">
        <v>0</v>
      </c>
      <c r="D31" s="86">
        <v>0</v>
      </c>
      <c r="E31" s="58"/>
    </row>
    <row r="32" spans="2:8" x14ac:dyDescent="0.25">
      <c r="B32" s="74" t="s">
        <v>112</v>
      </c>
      <c r="C32" s="86">
        <v>0</v>
      </c>
      <c r="D32" s="84">
        <v>4007.21</v>
      </c>
      <c r="E32" s="58"/>
    </row>
    <row r="33" spans="2:5" x14ac:dyDescent="0.25">
      <c r="B33" s="74" t="s">
        <v>113</v>
      </c>
      <c r="C33" s="86">
        <v>0</v>
      </c>
      <c r="D33" s="84">
        <v>5864.38</v>
      </c>
      <c r="E33" s="58"/>
    </row>
    <row r="34" spans="2:5" ht="25.5" x14ac:dyDescent="0.25">
      <c r="B34" s="74" t="s">
        <v>114</v>
      </c>
      <c r="C34" s="86">
        <v>0</v>
      </c>
      <c r="D34" s="84">
        <v>4082.94</v>
      </c>
      <c r="E34" s="58"/>
    </row>
    <row r="35" spans="2:5" x14ac:dyDescent="0.25">
      <c r="B35" s="74" t="s">
        <v>115</v>
      </c>
      <c r="C35" s="86">
        <v>0</v>
      </c>
      <c r="D35" s="84">
        <v>1767.07</v>
      </c>
      <c r="E35" s="58"/>
    </row>
    <row r="36" spans="2:5" x14ac:dyDescent="0.25">
      <c r="B36" s="74" t="s">
        <v>116</v>
      </c>
      <c r="C36" s="86">
        <v>0</v>
      </c>
      <c r="D36" s="84">
        <v>1793.5</v>
      </c>
      <c r="E36" s="58"/>
    </row>
    <row r="37" spans="2:5" x14ac:dyDescent="0.25">
      <c r="B37" s="74" t="s">
        <v>117</v>
      </c>
      <c r="C37" s="86">
        <v>0</v>
      </c>
      <c r="D37" s="86">
        <v>108.09</v>
      </c>
      <c r="E37" s="58"/>
    </row>
    <row r="38" spans="2:5" x14ac:dyDescent="0.25">
      <c r="B38" s="74" t="s">
        <v>118</v>
      </c>
      <c r="C38" s="86">
        <v>0</v>
      </c>
      <c r="D38" s="86">
        <v>414.28</v>
      </c>
      <c r="E38" s="58"/>
    </row>
    <row r="39" spans="2:5" ht="25.5" x14ac:dyDescent="0.25">
      <c r="B39" s="74" t="s">
        <v>120</v>
      </c>
      <c r="C39" s="86">
        <v>0</v>
      </c>
      <c r="D39" s="86">
        <v>0</v>
      </c>
      <c r="E39" s="58"/>
    </row>
    <row r="40" spans="2:5" x14ac:dyDescent="0.25">
      <c r="B40" s="108" t="s">
        <v>121</v>
      </c>
      <c r="C40" s="86">
        <v>450</v>
      </c>
      <c r="D40" s="86">
        <v>449.55</v>
      </c>
      <c r="E40" s="59">
        <f>+D40/C40</f>
        <v>0.999</v>
      </c>
    </row>
    <row r="41" spans="2:5" x14ac:dyDescent="0.25">
      <c r="B41" s="74" t="s">
        <v>122</v>
      </c>
      <c r="C41" s="86">
        <v>0</v>
      </c>
      <c r="D41" s="86">
        <v>449.55</v>
      </c>
      <c r="E41" s="58"/>
    </row>
    <row r="42" spans="2:5" ht="25.5" x14ac:dyDescent="0.25">
      <c r="B42" s="74" t="s">
        <v>123</v>
      </c>
      <c r="C42" s="86">
        <v>0</v>
      </c>
      <c r="D42" s="86">
        <v>449.55</v>
      </c>
      <c r="E42" s="58"/>
    </row>
    <row r="43" spans="2:5" ht="38.25" x14ac:dyDescent="0.25">
      <c r="B43" s="109" t="s">
        <v>165</v>
      </c>
      <c r="C43" s="110">
        <v>831200</v>
      </c>
      <c r="D43" s="110">
        <v>828597.12</v>
      </c>
      <c r="E43" s="111">
        <f>+D43/C43</f>
        <v>0.99686852743022136</v>
      </c>
    </row>
    <row r="44" spans="2:5" ht="38.25" x14ac:dyDescent="0.25">
      <c r="B44" s="106" t="s">
        <v>144</v>
      </c>
      <c r="C44" s="81">
        <f>+C43</f>
        <v>831200</v>
      </c>
      <c r="D44" s="81">
        <f>+D43</f>
        <v>828597.12</v>
      </c>
      <c r="E44" s="112">
        <f>+D44/C44</f>
        <v>0.99686852743022136</v>
      </c>
    </row>
    <row r="45" spans="2:5" x14ac:dyDescent="0.25">
      <c r="B45" s="108" t="s">
        <v>146</v>
      </c>
      <c r="C45" s="113">
        <v>831200</v>
      </c>
      <c r="D45" s="113">
        <v>828597.12</v>
      </c>
      <c r="E45" s="59">
        <f>+D45/C45</f>
        <v>0.99686852743022136</v>
      </c>
    </row>
    <row r="46" spans="2:5" x14ac:dyDescent="0.25">
      <c r="B46" s="108" t="s">
        <v>87</v>
      </c>
      <c r="C46" s="113">
        <v>807800</v>
      </c>
      <c r="D46" s="113">
        <v>805094.97</v>
      </c>
      <c r="E46" s="59">
        <f>+D46/C46</f>
        <v>0.99665136172319879</v>
      </c>
    </row>
    <row r="47" spans="2:5" x14ac:dyDescent="0.25">
      <c r="B47" s="74" t="s">
        <v>88</v>
      </c>
      <c r="C47" s="83">
        <v>0</v>
      </c>
      <c r="D47" s="113">
        <v>659698.32999999996</v>
      </c>
      <c r="E47" s="70"/>
    </row>
    <row r="48" spans="2:5" x14ac:dyDescent="0.25">
      <c r="B48" s="74" t="s">
        <v>89</v>
      </c>
      <c r="C48" s="86">
        <v>0</v>
      </c>
      <c r="D48" s="84">
        <v>659698.32999999996</v>
      </c>
      <c r="E48" s="58"/>
    </row>
    <row r="49" spans="2:5" ht="25.5" x14ac:dyDescent="0.25">
      <c r="B49" s="74" t="s">
        <v>90</v>
      </c>
      <c r="C49" s="83">
        <v>0</v>
      </c>
      <c r="D49" s="113">
        <v>36546.370000000003</v>
      </c>
      <c r="E49" s="70"/>
    </row>
    <row r="50" spans="2:5" ht="25.5" x14ac:dyDescent="0.25">
      <c r="B50" s="74" t="s">
        <v>91</v>
      </c>
      <c r="C50" s="86">
        <v>0</v>
      </c>
      <c r="D50" s="84">
        <v>36546.370000000003</v>
      </c>
      <c r="E50" s="58"/>
    </row>
    <row r="51" spans="2:5" x14ac:dyDescent="0.25">
      <c r="B51" s="74" t="s">
        <v>92</v>
      </c>
      <c r="C51" s="83">
        <v>0</v>
      </c>
      <c r="D51" s="113">
        <v>108850.27</v>
      </c>
      <c r="E51" s="70"/>
    </row>
    <row r="52" spans="2:5" ht="25.5" x14ac:dyDescent="0.25">
      <c r="B52" s="74" t="s">
        <v>93</v>
      </c>
      <c r="C52" s="86">
        <v>0</v>
      </c>
      <c r="D52" s="84">
        <v>108850.27</v>
      </c>
      <c r="E52" s="58"/>
    </row>
    <row r="53" spans="2:5" x14ac:dyDescent="0.25">
      <c r="B53" s="108" t="s">
        <v>95</v>
      </c>
      <c r="C53" s="113">
        <v>23400</v>
      </c>
      <c r="D53" s="113">
        <v>23502.15</v>
      </c>
      <c r="E53" s="71">
        <f>+D53/C53</f>
        <v>1.0043653846153846</v>
      </c>
    </row>
    <row r="54" spans="2:5" ht="25.5" x14ac:dyDescent="0.25">
      <c r="B54" s="74" t="s">
        <v>96</v>
      </c>
      <c r="C54" s="83">
        <v>0</v>
      </c>
      <c r="D54" s="113">
        <v>21573.29</v>
      </c>
      <c r="E54" s="70"/>
    </row>
    <row r="55" spans="2:5" ht="25.5" x14ac:dyDescent="0.25">
      <c r="B55" s="74" t="s">
        <v>98</v>
      </c>
      <c r="C55" s="86">
        <v>0</v>
      </c>
      <c r="D55" s="84">
        <v>21573.29</v>
      </c>
      <c r="E55" s="58"/>
    </row>
    <row r="56" spans="2:5" ht="25.5" x14ac:dyDescent="0.25">
      <c r="B56" s="74" t="s">
        <v>114</v>
      </c>
      <c r="C56" s="83">
        <v>0</v>
      </c>
      <c r="D56" s="113">
        <v>1928.86</v>
      </c>
      <c r="E56" s="70"/>
    </row>
    <row r="57" spans="2:5" x14ac:dyDescent="0.25">
      <c r="B57" s="74" t="s">
        <v>118</v>
      </c>
      <c r="C57" s="86">
        <v>0</v>
      </c>
      <c r="D57" s="84">
        <v>1928.86</v>
      </c>
      <c r="E57" s="58"/>
    </row>
    <row r="58" spans="2:5" ht="51" x14ac:dyDescent="0.25">
      <c r="B58" s="114" t="s">
        <v>166</v>
      </c>
      <c r="C58" s="115">
        <v>452944</v>
      </c>
      <c r="D58" s="115">
        <v>443198.41</v>
      </c>
      <c r="E58" s="116">
        <f>+D58/C58</f>
        <v>0.97848389646402201</v>
      </c>
    </row>
    <row r="59" spans="2:5" ht="25.5" x14ac:dyDescent="0.25">
      <c r="B59" s="122" t="s">
        <v>167</v>
      </c>
      <c r="C59" s="117">
        <v>41963</v>
      </c>
      <c r="D59" s="117">
        <v>43849.4</v>
      </c>
      <c r="E59" s="118">
        <f>+D59/C59</f>
        <v>1.0449538879489073</v>
      </c>
    </row>
    <row r="60" spans="2:5" x14ac:dyDescent="0.25">
      <c r="B60" s="119" t="s">
        <v>142</v>
      </c>
      <c r="C60" s="84"/>
      <c r="D60" s="84"/>
      <c r="E60" s="58"/>
    </row>
    <row r="61" spans="2:5" x14ac:dyDescent="0.25">
      <c r="B61" s="108" t="s">
        <v>146</v>
      </c>
      <c r="C61" s="113">
        <v>32648</v>
      </c>
      <c r="D61" s="113">
        <v>32571.360000000001</v>
      </c>
      <c r="E61" s="59">
        <f>+D61/C61</f>
        <v>0.99765253614310223</v>
      </c>
    </row>
    <row r="62" spans="2:5" x14ac:dyDescent="0.25">
      <c r="B62" s="108" t="s">
        <v>95</v>
      </c>
      <c r="C62" s="113">
        <v>16000</v>
      </c>
      <c r="D62" s="113">
        <v>15923.98</v>
      </c>
      <c r="E62" s="59">
        <f>+D62/C62</f>
        <v>0.99524875000000002</v>
      </c>
    </row>
    <row r="63" spans="2:5" ht="25.5" x14ac:dyDescent="0.25">
      <c r="B63" s="74" t="s">
        <v>100</v>
      </c>
      <c r="C63" s="83">
        <v>0</v>
      </c>
      <c r="D63" s="113">
        <v>15923.98</v>
      </c>
      <c r="E63" s="70"/>
    </row>
    <row r="64" spans="2:5" x14ac:dyDescent="0.25">
      <c r="B64" s="74" t="s">
        <v>103</v>
      </c>
      <c r="C64" s="86">
        <v>0</v>
      </c>
      <c r="D64" s="84">
        <v>15923.98</v>
      </c>
      <c r="E64" s="58"/>
    </row>
    <row r="65" spans="2:5" x14ac:dyDescent="0.25">
      <c r="B65" s="74" t="s">
        <v>107</v>
      </c>
      <c r="C65" s="83">
        <v>0</v>
      </c>
      <c r="D65" s="83">
        <v>0</v>
      </c>
      <c r="E65" s="70">
        <v>0</v>
      </c>
    </row>
    <row r="66" spans="2:5" ht="25.5" x14ac:dyDescent="0.25">
      <c r="B66" s="74" t="s">
        <v>109</v>
      </c>
      <c r="C66" s="86">
        <v>0</v>
      </c>
      <c r="D66" s="86">
        <v>0</v>
      </c>
      <c r="E66" s="58">
        <v>0</v>
      </c>
    </row>
    <row r="67" spans="2:5" x14ac:dyDescent="0.25">
      <c r="B67" s="74" t="s">
        <v>113</v>
      </c>
      <c r="C67" s="86">
        <v>0</v>
      </c>
      <c r="D67" s="86">
        <v>0</v>
      </c>
      <c r="E67" s="58">
        <v>0</v>
      </c>
    </row>
    <row r="68" spans="2:5" ht="38.25" x14ac:dyDescent="0.25">
      <c r="B68" s="108" t="s">
        <v>125</v>
      </c>
      <c r="C68" s="113">
        <v>16648</v>
      </c>
      <c r="D68" s="113">
        <v>16647.38</v>
      </c>
      <c r="E68" s="107">
        <f>+D68/C68</f>
        <v>0.99996275828928405</v>
      </c>
    </row>
    <row r="69" spans="2:5" ht="38.25" x14ac:dyDescent="0.25">
      <c r="B69" s="74" t="s">
        <v>126</v>
      </c>
      <c r="C69" s="83">
        <v>0</v>
      </c>
      <c r="D69" s="113">
        <v>16647.38</v>
      </c>
      <c r="E69" s="70"/>
    </row>
    <row r="70" spans="2:5" ht="25.5" x14ac:dyDescent="0.25">
      <c r="B70" s="74" t="s">
        <v>127</v>
      </c>
      <c r="C70" s="86">
        <v>0</v>
      </c>
      <c r="D70" s="84">
        <v>16647.38</v>
      </c>
      <c r="E70" s="58">
        <v>0</v>
      </c>
    </row>
    <row r="71" spans="2:5" ht="25.5" x14ac:dyDescent="0.25">
      <c r="B71" s="120" t="s">
        <v>143</v>
      </c>
      <c r="C71" s="86"/>
      <c r="D71" s="84"/>
      <c r="E71" s="58"/>
    </row>
    <row r="72" spans="2:5" x14ac:dyDescent="0.25">
      <c r="B72" s="108" t="s">
        <v>146</v>
      </c>
      <c r="C72" s="83">
        <v>70</v>
      </c>
      <c r="D72" s="83">
        <v>0</v>
      </c>
      <c r="E72" s="70">
        <v>0</v>
      </c>
    </row>
    <row r="73" spans="2:5" x14ac:dyDescent="0.25">
      <c r="B73" s="108" t="s">
        <v>95</v>
      </c>
      <c r="C73" s="83">
        <v>70</v>
      </c>
      <c r="D73" s="83">
        <v>0</v>
      </c>
      <c r="E73" s="70">
        <v>0</v>
      </c>
    </row>
    <row r="74" spans="2:5" ht="25.5" x14ac:dyDescent="0.25">
      <c r="B74" s="74" t="s">
        <v>100</v>
      </c>
      <c r="C74" s="83">
        <v>0</v>
      </c>
      <c r="D74" s="83">
        <v>0</v>
      </c>
      <c r="E74" s="70">
        <v>0</v>
      </c>
    </row>
    <row r="75" spans="2:5" ht="25.5" x14ac:dyDescent="0.25">
      <c r="B75" s="74" t="s">
        <v>101</v>
      </c>
      <c r="C75" s="86">
        <v>0</v>
      </c>
      <c r="D75" s="86">
        <v>0</v>
      </c>
      <c r="E75" s="58">
        <v>0</v>
      </c>
    </row>
    <row r="76" spans="2:5" ht="25.5" x14ac:dyDescent="0.25">
      <c r="B76" s="74" t="s">
        <v>114</v>
      </c>
      <c r="C76" s="83">
        <v>0</v>
      </c>
      <c r="D76" s="83">
        <v>0</v>
      </c>
      <c r="E76" s="70">
        <v>0</v>
      </c>
    </row>
    <row r="77" spans="2:5" ht="25.5" x14ac:dyDescent="0.25">
      <c r="B77" s="74" t="s">
        <v>120</v>
      </c>
      <c r="C77" s="86">
        <v>0</v>
      </c>
      <c r="D77" s="86">
        <v>0</v>
      </c>
      <c r="E77" s="58">
        <v>0</v>
      </c>
    </row>
    <row r="78" spans="2:5" ht="25.5" x14ac:dyDescent="0.25">
      <c r="B78" s="108" t="s">
        <v>132</v>
      </c>
      <c r="C78" s="83">
        <v>0</v>
      </c>
      <c r="D78" s="83">
        <v>13.27</v>
      </c>
      <c r="E78" s="70">
        <v>0</v>
      </c>
    </row>
    <row r="79" spans="2:5" ht="38.25" x14ac:dyDescent="0.25">
      <c r="B79" s="108" t="s">
        <v>133</v>
      </c>
      <c r="C79" s="83">
        <v>0</v>
      </c>
      <c r="D79" s="83">
        <v>13.27</v>
      </c>
      <c r="E79" s="70">
        <v>0</v>
      </c>
    </row>
    <row r="80" spans="2:5" ht="25.5" x14ac:dyDescent="0.25">
      <c r="B80" s="74" t="s">
        <v>136</v>
      </c>
      <c r="C80" s="83">
        <v>0</v>
      </c>
      <c r="D80" s="121">
        <v>13.27</v>
      </c>
      <c r="E80" s="70">
        <v>0</v>
      </c>
    </row>
    <row r="81" spans="2:5" x14ac:dyDescent="0.25">
      <c r="B81" s="74" t="s">
        <v>137</v>
      </c>
      <c r="C81" s="86">
        <v>0</v>
      </c>
      <c r="D81" s="86">
        <v>13.27</v>
      </c>
      <c r="E81" s="58">
        <v>0</v>
      </c>
    </row>
    <row r="82" spans="2:5" ht="38.25" x14ac:dyDescent="0.25">
      <c r="B82" s="106" t="s">
        <v>145</v>
      </c>
      <c r="C82" s="86"/>
      <c r="D82" s="86"/>
      <c r="E82" s="58"/>
    </row>
    <row r="83" spans="2:5" x14ac:dyDescent="0.25">
      <c r="B83" s="108" t="s">
        <v>146</v>
      </c>
      <c r="C83" s="83">
        <v>20</v>
      </c>
      <c r="D83" s="83">
        <v>0</v>
      </c>
      <c r="E83" s="70">
        <v>0</v>
      </c>
    </row>
    <row r="84" spans="2:5" x14ac:dyDescent="0.25">
      <c r="B84" s="108" t="s">
        <v>95</v>
      </c>
      <c r="C84" s="83">
        <v>20</v>
      </c>
      <c r="D84" s="83">
        <v>0</v>
      </c>
      <c r="E84" s="70">
        <v>0</v>
      </c>
    </row>
    <row r="85" spans="2:5" x14ac:dyDescent="0.25">
      <c r="B85" s="108" t="s">
        <v>146</v>
      </c>
      <c r="C85" s="113">
        <v>9225</v>
      </c>
      <c r="D85" s="113">
        <v>11264.77</v>
      </c>
      <c r="E85" s="71">
        <f>+D85/C85</f>
        <v>1.2211132791327914</v>
      </c>
    </row>
    <row r="86" spans="2:5" x14ac:dyDescent="0.25">
      <c r="B86" s="108" t="s">
        <v>87</v>
      </c>
      <c r="C86" s="83">
        <v>0</v>
      </c>
      <c r="D86" s="83">
        <v>0</v>
      </c>
      <c r="E86" s="70">
        <v>0</v>
      </c>
    </row>
    <row r="87" spans="2:5" x14ac:dyDescent="0.25">
      <c r="B87" s="108" t="s">
        <v>88</v>
      </c>
      <c r="C87" s="83">
        <v>0</v>
      </c>
      <c r="D87" s="83">
        <v>0</v>
      </c>
      <c r="E87" s="70">
        <v>0</v>
      </c>
    </row>
    <row r="88" spans="2:5" x14ac:dyDescent="0.25">
      <c r="B88" s="74" t="s">
        <v>89</v>
      </c>
      <c r="C88" s="86">
        <v>0</v>
      </c>
      <c r="D88" s="86">
        <v>0</v>
      </c>
      <c r="E88" s="58">
        <v>0</v>
      </c>
    </row>
    <row r="89" spans="2:5" x14ac:dyDescent="0.25">
      <c r="B89" s="108" t="s">
        <v>92</v>
      </c>
      <c r="C89" s="83">
        <v>0</v>
      </c>
      <c r="D89" s="83">
        <v>0</v>
      </c>
      <c r="E89" s="70">
        <v>0</v>
      </c>
    </row>
    <row r="90" spans="2:5" ht="25.5" x14ac:dyDescent="0.25">
      <c r="B90" s="74" t="s">
        <v>93</v>
      </c>
      <c r="C90" s="86">
        <v>0</v>
      </c>
      <c r="D90" s="86">
        <v>0</v>
      </c>
      <c r="E90" s="58">
        <v>0</v>
      </c>
    </row>
    <row r="91" spans="2:5" ht="25.5" x14ac:dyDescent="0.25">
      <c r="B91" s="74" t="s">
        <v>94</v>
      </c>
      <c r="C91" s="86">
        <v>0</v>
      </c>
      <c r="D91" s="86">
        <v>0</v>
      </c>
      <c r="E91" s="58">
        <v>0</v>
      </c>
    </row>
    <row r="92" spans="2:5" x14ac:dyDescent="0.25">
      <c r="B92" s="108" t="s">
        <v>95</v>
      </c>
      <c r="C92" s="113">
        <v>8500</v>
      </c>
      <c r="D92" s="113">
        <v>10549.07</v>
      </c>
      <c r="E92" s="70">
        <f>+D92/C92</f>
        <v>1.2410670588235293</v>
      </c>
    </row>
    <row r="93" spans="2:5" ht="25.5" x14ac:dyDescent="0.25">
      <c r="B93" s="108" t="s">
        <v>100</v>
      </c>
      <c r="C93" s="83">
        <v>0</v>
      </c>
      <c r="D93" s="113">
        <v>9150.07</v>
      </c>
      <c r="E93" s="69">
        <v>4255.6499999999996</v>
      </c>
    </row>
    <row r="94" spans="2:5" ht="25.5" x14ac:dyDescent="0.25">
      <c r="B94" s="74" t="s">
        <v>101</v>
      </c>
      <c r="C94" s="86">
        <v>0</v>
      </c>
      <c r="D94" s="84">
        <v>1353.82</v>
      </c>
      <c r="E94" s="58"/>
    </row>
    <row r="95" spans="2:5" ht="25.5" x14ac:dyDescent="0.25">
      <c r="B95" s="74" t="s">
        <v>105</v>
      </c>
      <c r="C95" s="86">
        <v>0</v>
      </c>
      <c r="D95" s="84">
        <v>7796.25</v>
      </c>
      <c r="E95" s="58">
        <v>0</v>
      </c>
    </row>
    <row r="96" spans="2:5" x14ac:dyDescent="0.25">
      <c r="B96" s="108" t="s">
        <v>107</v>
      </c>
      <c r="C96" s="83">
        <v>0</v>
      </c>
      <c r="D96" s="113">
        <v>1399</v>
      </c>
      <c r="E96" s="70">
        <v>0</v>
      </c>
    </row>
    <row r="97" spans="2:5" ht="25.5" x14ac:dyDescent="0.25">
      <c r="B97" s="74" t="s">
        <v>108</v>
      </c>
      <c r="C97" s="86">
        <v>0</v>
      </c>
      <c r="D97" s="86">
        <v>655</v>
      </c>
      <c r="E97" s="58">
        <v>0</v>
      </c>
    </row>
    <row r="98" spans="2:5" x14ac:dyDescent="0.25">
      <c r="B98" s="74" t="s">
        <v>113</v>
      </c>
      <c r="C98" s="86">
        <v>0</v>
      </c>
      <c r="D98" s="86">
        <v>744</v>
      </c>
      <c r="E98" s="58">
        <v>0</v>
      </c>
    </row>
    <row r="99" spans="2:5" ht="25.5" x14ac:dyDescent="0.25">
      <c r="B99" s="108" t="s">
        <v>114</v>
      </c>
      <c r="C99" s="83">
        <v>0</v>
      </c>
      <c r="D99" s="83">
        <v>0</v>
      </c>
      <c r="E99" s="70">
        <v>0</v>
      </c>
    </row>
    <row r="100" spans="2:5" ht="25.5" x14ac:dyDescent="0.25">
      <c r="B100" s="74" t="s">
        <v>119</v>
      </c>
      <c r="C100" s="86">
        <v>0</v>
      </c>
      <c r="D100" s="86">
        <v>0</v>
      </c>
      <c r="E100" s="58">
        <v>0</v>
      </c>
    </row>
    <row r="101" spans="2:5" x14ac:dyDescent="0.25">
      <c r="B101" s="108" t="s">
        <v>121</v>
      </c>
      <c r="C101" s="83">
        <v>0</v>
      </c>
      <c r="D101" s="83">
        <v>0</v>
      </c>
      <c r="E101" s="70">
        <v>0</v>
      </c>
    </row>
    <row r="102" spans="2:5" x14ac:dyDescent="0.25">
      <c r="B102" s="108" t="s">
        <v>122</v>
      </c>
      <c r="C102" s="83">
        <v>0</v>
      </c>
      <c r="D102" s="83">
        <v>0</v>
      </c>
      <c r="E102" s="70">
        <v>0</v>
      </c>
    </row>
    <row r="103" spans="2:5" x14ac:dyDescent="0.25">
      <c r="B103" s="74" t="s">
        <v>124</v>
      </c>
      <c r="C103" s="86">
        <v>0</v>
      </c>
      <c r="D103" s="86">
        <v>0</v>
      </c>
      <c r="E103" s="58">
        <v>0</v>
      </c>
    </row>
    <row r="104" spans="2:5" x14ac:dyDescent="0.25">
      <c r="B104" s="108" t="s">
        <v>129</v>
      </c>
      <c r="C104" s="83">
        <v>725</v>
      </c>
      <c r="D104" s="83">
        <v>715.7</v>
      </c>
      <c r="E104" s="70">
        <v>0</v>
      </c>
    </row>
    <row r="105" spans="2:5" x14ac:dyDescent="0.25">
      <c r="B105" s="108" t="s">
        <v>130</v>
      </c>
      <c r="C105" s="83">
        <v>0</v>
      </c>
      <c r="D105" s="83">
        <v>715.7</v>
      </c>
      <c r="E105" s="70">
        <v>0</v>
      </c>
    </row>
    <row r="106" spans="2:5" x14ac:dyDescent="0.25">
      <c r="B106" s="74" t="s">
        <v>131</v>
      </c>
      <c r="C106" s="86">
        <v>0</v>
      </c>
      <c r="D106" s="86">
        <v>715.7</v>
      </c>
      <c r="E106" s="58">
        <v>0</v>
      </c>
    </row>
    <row r="107" spans="2:5" ht="25.5" x14ac:dyDescent="0.25">
      <c r="B107" s="122" t="s">
        <v>168</v>
      </c>
      <c r="C107" s="117">
        <v>82107</v>
      </c>
      <c r="D107" s="117">
        <v>73594.66</v>
      </c>
      <c r="E107" s="118">
        <f>+D107/C107</f>
        <v>0.89632625720096948</v>
      </c>
    </row>
    <row r="108" spans="2:5" x14ac:dyDescent="0.25">
      <c r="B108" s="123" t="s">
        <v>142</v>
      </c>
      <c r="C108" s="84">
        <f>+C109</f>
        <v>62107</v>
      </c>
      <c r="D108" s="84">
        <f>+D109</f>
        <v>57701.04</v>
      </c>
      <c r="E108" s="59">
        <f>+D108/C108</f>
        <v>0.92905856022670552</v>
      </c>
    </row>
    <row r="109" spans="2:5" x14ac:dyDescent="0.25">
      <c r="B109" s="108" t="s">
        <v>146</v>
      </c>
      <c r="C109" s="113">
        <v>62107</v>
      </c>
      <c r="D109" s="113">
        <v>57701.04</v>
      </c>
      <c r="E109" s="59">
        <f>+D109/C109</f>
        <v>0.92905856022670552</v>
      </c>
    </row>
    <row r="110" spans="2:5" x14ac:dyDescent="0.25">
      <c r="B110" s="108" t="s">
        <v>87</v>
      </c>
      <c r="C110" s="113">
        <v>37750</v>
      </c>
      <c r="D110" s="113">
        <v>38024.959999999999</v>
      </c>
      <c r="E110" s="59">
        <f>+D110/C110</f>
        <v>1.0072837086092714</v>
      </c>
    </row>
    <row r="111" spans="2:5" x14ac:dyDescent="0.25">
      <c r="B111" s="74" t="s">
        <v>88</v>
      </c>
      <c r="C111" s="83">
        <v>0</v>
      </c>
      <c r="D111" s="84">
        <v>31469.06</v>
      </c>
      <c r="E111" s="58"/>
    </row>
    <row r="112" spans="2:5" x14ac:dyDescent="0.25">
      <c r="B112" s="74" t="s">
        <v>89</v>
      </c>
      <c r="C112" s="86">
        <v>0</v>
      </c>
      <c r="D112" s="84">
        <v>31469.06</v>
      </c>
      <c r="E112" s="58"/>
    </row>
    <row r="113" spans="2:5" ht="25.5" x14ac:dyDescent="0.25">
      <c r="B113" s="74" t="s">
        <v>90</v>
      </c>
      <c r="C113" s="86">
        <v>0</v>
      </c>
      <c r="D113" s="84">
        <v>1364.5</v>
      </c>
      <c r="E113" s="58"/>
    </row>
    <row r="114" spans="2:5" ht="25.5" x14ac:dyDescent="0.25">
      <c r="B114" s="74" t="s">
        <v>91</v>
      </c>
      <c r="C114" s="86">
        <v>0</v>
      </c>
      <c r="D114" s="84">
        <v>1364.5</v>
      </c>
      <c r="E114" s="58"/>
    </row>
    <row r="115" spans="2:5" x14ac:dyDescent="0.25">
      <c r="B115" s="74" t="s">
        <v>92</v>
      </c>
      <c r="C115" s="86">
        <v>0</v>
      </c>
      <c r="D115" s="84">
        <v>5191.3999999999996</v>
      </c>
      <c r="E115" s="58"/>
    </row>
    <row r="116" spans="2:5" ht="25.5" x14ac:dyDescent="0.25">
      <c r="B116" s="74" t="s">
        <v>93</v>
      </c>
      <c r="C116" s="86">
        <v>0</v>
      </c>
      <c r="D116" s="84">
        <v>5191.3999999999996</v>
      </c>
      <c r="E116" s="58"/>
    </row>
    <row r="117" spans="2:5" x14ac:dyDescent="0.25">
      <c r="B117" s="108" t="s">
        <v>95</v>
      </c>
      <c r="C117" s="113">
        <v>1157</v>
      </c>
      <c r="D117" s="113">
        <v>1049.1400000000001</v>
      </c>
      <c r="E117" s="71">
        <f>+D117/C117</f>
        <v>0.90677614520311156</v>
      </c>
    </row>
    <row r="118" spans="2:5" ht="25.5" x14ac:dyDescent="0.25">
      <c r="B118" s="74" t="s">
        <v>96</v>
      </c>
      <c r="C118" s="86">
        <v>0</v>
      </c>
      <c r="D118" s="84">
        <v>1049.1400000000001</v>
      </c>
      <c r="E118" s="58"/>
    </row>
    <row r="119" spans="2:5" x14ac:dyDescent="0.25">
      <c r="B119" s="74" t="s">
        <v>97</v>
      </c>
      <c r="C119" s="86">
        <v>0</v>
      </c>
      <c r="D119" s="86">
        <v>106.2</v>
      </c>
      <c r="E119" s="58">
        <v>0</v>
      </c>
    </row>
    <row r="120" spans="2:5" ht="25.5" x14ac:dyDescent="0.25">
      <c r="B120" s="74" t="s">
        <v>98</v>
      </c>
      <c r="C120" s="86">
        <v>0</v>
      </c>
      <c r="D120" s="86">
        <v>942.94</v>
      </c>
      <c r="E120" s="58"/>
    </row>
    <row r="121" spans="2:5" ht="38.25" x14ac:dyDescent="0.25">
      <c r="B121" s="108" t="s">
        <v>125</v>
      </c>
      <c r="C121" s="113">
        <v>23200</v>
      </c>
      <c r="D121" s="113">
        <v>18626.939999999999</v>
      </c>
      <c r="E121" s="71">
        <f>+D121/C121</f>
        <v>0.80288534482758611</v>
      </c>
    </row>
    <row r="122" spans="2:5" ht="38.25" x14ac:dyDescent="0.25">
      <c r="B122" s="74" t="s">
        <v>126</v>
      </c>
      <c r="C122" s="86">
        <v>0</v>
      </c>
      <c r="D122" s="84">
        <v>18626.939999999999</v>
      </c>
      <c r="E122" s="58"/>
    </row>
    <row r="123" spans="2:5" ht="25.5" x14ac:dyDescent="0.25">
      <c r="B123" s="74" t="s">
        <v>128</v>
      </c>
      <c r="C123" s="86">
        <v>0</v>
      </c>
      <c r="D123" s="84">
        <v>18626.939999999999</v>
      </c>
      <c r="E123" s="58"/>
    </row>
    <row r="124" spans="2:5" ht="38.25" x14ac:dyDescent="0.25">
      <c r="B124" s="106" t="s">
        <v>145</v>
      </c>
      <c r="C124" s="86"/>
      <c r="D124" s="84"/>
      <c r="E124" s="58"/>
    </row>
    <row r="125" spans="2:5" x14ac:dyDescent="0.25">
      <c r="B125" s="108" t="s">
        <v>146</v>
      </c>
      <c r="C125" s="113">
        <v>20000</v>
      </c>
      <c r="D125" s="113">
        <v>15893.62</v>
      </c>
      <c r="E125" s="71">
        <f>+D125/C125</f>
        <v>0.79468100000000008</v>
      </c>
    </row>
    <row r="126" spans="2:5" x14ac:dyDescent="0.25">
      <c r="B126" s="108" t="s">
        <v>95</v>
      </c>
      <c r="C126" s="83">
        <v>0</v>
      </c>
      <c r="D126" s="83">
        <v>0</v>
      </c>
      <c r="E126" s="70">
        <v>0</v>
      </c>
    </row>
    <row r="127" spans="2:5" ht="25.5" x14ac:dyDescent="0.25">
      <c r="B127" s="74" t="s">
        <v>100</v>
      </c>
      <c r="C127" s="86">
        <v>0</v>
      </c>
      <c r="D127" s="86">
        <v>0</v>
      </c>
      <c r="E127" s="58">
        <v>0</v>
      </c>
    </row>
    <row r="128" spans="2:5" x14ac:dyDescent="0.25">
      <c r="B128" s="74" t="s">
        <v>102</v>
      </c>
      <c r="C128" s="86">
        <v>0</v>
      </c>
      <c r="D128" s="86">
        <v>0</v>
      </c>
      <c r="E128" s="58">
        <v>0</v>
      </c>
    </row>
    <row r="129" spans="2:5" ht="38.25" x14ac:dyDescent="0.25">
      <c r="B129" s="108" t="s">
        <v>125</v>
      </c>
      <c r="C129" s="113">
        <v>20000</v>
      </c>
      <c r="D129" s="113">
        <v>15893.62</v>
      </c>
      <c r="E129" s="71">
        <f>+D129/C129</f>
        <v>0.79468100000000008</v>
      </c>
    </row>
    <row r="130" spans="2:5" ht="38.25" x14ac:dyDescent="0.25">
      <c r="B130" s="74" t="s">
        <v>126</v>
      </c>
      <c r="C130" s="86">
        <v>0</v>
      </c>
      <c r="D130" s="84">
        <v>15893.62</v>
      </c>
      <c r="E130" s="70"/>
    </row>
    <row r="131" spans="2:5" ht="25.5" x14ac:dyDescent="0.25">
      <c r="B131" s="74" t="s">
        <v>128</v>
      </c>
      <c r="C131" s="86">
        <v>0</v>
      </c>
      <c r="D131" s="84">
        <v>15893.62</v>
      </c>
      <c r="E131" s="58"/>
    </row>
    <row r="132" spans="2:5" ht="51" x14ac:dyDescent="0.25">
      <c r="B132" s="122" t="s">
        <v>169</v>
      </c>
      <c r="C132" s="117">
        <v>181331</v>
      </c>
      <c r="D132" s="117">
        <v>181313.97</v>
      </c>
      <c r="E132" s="124">
        <f>+D132/C132</f>
        <v>0.99990608335033726</v>
      </c>
    </row>
    <row r="133" spans="2:5" ht="25.5" x14ac:dyDescent="0.25">
      <c r="B133" s="125" t="s">
        <v>142</v>
      </c>
      <c r="C133" s="84"/>
      <c r="D133" s="84"/>
      <c r="E133" s="126"/>
    </row>
    <row r="134" spans="2:5" x14ac:dyDescent="0.25">
      <c r="B134" s="108" t="s">
        <v>146</v>
      </c>
      <c r="C134" s="113">
        <v>159695</v>
      </c>
      <c r="D134" s="113">
        <v>159680.22</v>
      </c>
      <c r="E134" s="71">
        <f>+D134/C134</f>
        <v>0.99990744857384395</v>
      </c>
    </row>
    <row r="135" spans="2:5" x14ac:dyDescent="0.25">
      <c r="B135" s="108" t="s">
        <v>95</v>
      </c>
      <c r="C135" s="113">
        <v>159695</v>
      </c>
      <c r="D135" s="113">
        <v>159680.22</v>
      </c>
      <c r="E135" s="71">
        <f>+D135/C135</f>
        <v>0.99990744857384395</v>
      </c>
    </row>
    <row r="136" spans="2:5" x14ac:dyDescent="0.25">
      <c r="B136" s="74" t="s">
        <v>107</v>
      </c>
      <c r="C136" s="86">
        <v>0</v>
      </c>
      <c r="D136" s="84">
        <v>159680.22</v>
      </c>
      <c r="E136" s="59"/>
    </row>
    <row r="137" spans="2:5" ht="25.5" x14ac:dyDescent="0.25">
      <c r="B137" s="74" t="s">
        <v>109</v>
      </c>
      <c r="C137" s="86">
        <v>0</v>
      </c>
      <c r="D137" s="84">
        <v>159680.22</v>
      </c>
      <c r="E137" s="59"/>
    </row>
    <row r="138" spans="2:5" x14ac:dyDescent="0.25">
      <c r="B138" s="108" t="s">
        <v>146</v>
      </c>
      <c r="C138" s="113">
        <v>21636</v>
      </c>
      <c r="D138" s="113">
        <v>21633.75</v>
      </c>
      <c r="E138" s="71">
        <f>+D138/C138</f>
        <v>0.99989600665557399</v>
      </c>
    </row>
    <row r="139" spans="2:5" x14ac:dyDescent="0.25">
      <c r="B139" s="108" t="s">
        <v>95</v>
      </c>
      <c r="C139" s="113">
        <v>21636</v>
      </c>
      <c r="D139" s="113">
        <v>21633.75</v>
      </c>
      <c r="E139" s="71">
        <f>+D139/C139</f>
        <v>0.99989600665557399</v>
      </c>
    </row>
    <row r="140" spans="2:5" x14ac:dyDescent="0.25">
      <c r="B140" s="74" t="s">
        <v>107</v>
      </c>
      <c r="C140" s="86">
        <v>0</v>
      </c>
      <c r="D140" s="84">
        <v>21633.75</v>
      </c>
      <c r="E140" s="58"/>
    </row>
    <row r="141" spans="2:5" ht="25.5" x14ac:dyDescent="0.25">
      <c r="B141" s="74" t="s">
        <v>109</v>
      </c>
      <c r="C141" s="86">
        <v>0</v>
      </c>
      <c r="D141" s="84">
        <v>21633.75</v>
      </c>
      <c r="E141" s="58"/>
    </row>
    <row r="142" spans="2:5" ht="25.5" x14ac:dyDescent="0.25">
      <c r="B142" s="122" t="s">
        <v>170</v>
      </c>
      <c r="C142" s="117">
        <v>24545</v>
      </c>
      <c r="D142" s="117">
        <v>24413.78</v>
      </c>
      <c r="E142" s="118">
        <f>+D142/C142</f>
        <v>0.99465390099816664</v>
      </c>
    </row>
    <row r="143" spans="2:5" ht="25.5" x14ac:dyDescent="0.25">
      <c r="B143" s="127" t="s">
        <v>142</v>
      </c>
      <c r="C143" s="84"/>
      <c r="D143" s="84"/>
      <c r="E143" s="59"/>
    </row>
    <row r="144" spans="2:5" x14ac:dyDescent="0.25">
      <c r="B144" s="108" t="s">
        <v>146</v>
      </c>
      <c r="C144" s="113">
        <v>24545</v>
      </c>
      <c r="D144" s="113">
        <v>24413.78</v>
      </c>
      <c r="E144" s="71">
        <f>+D144/C144</f>
        <v>0.99465390099816664</v>
      </c>
    </row>
    <row r="145" spans="2:5" x14ac:dyDescent="0.25">
      <c r="B145" s="108" t="s">
        <v>87</v>
      </c>
      <c r="C145" s="113">
        <v>22900</v>
      </c>
      <c r="D145" s="113">
        <v>22771.3</v>
      </c>
      <c r="E145" s="71">
        <f>+D145/C145</f>
        <v>0.99437991266375547</v>
      </c>
    </row>
    <row r="146" spans="2:5" x14ac:dyDescent="0.25">
      <c r="B146" s="74" t="s">
        <v>88</v>
      </c>
      <c r="C146" s="86">
        <v>0</v>
      </c>
      <c r="D146" s="84">
        <v>18945.32</v>
      </c>
      <c r="E146" s="58"/>
    </row>
    <row r="147" spans="2:5" x14ac:dyDescent="0.25">
      <c r="B147" s="74" t="s">
        <v>89</v>
      </c>
      <c r="C147" s="86">
        <v>0</v>
      </c>
      <c r="D147" s="84">
        <v>18945.32</v>
      </c>
      <c r="E147" s="58"/>
    </row>
    <row r="148" spans="2:5" ht="25.5" x14ac:dyDescent="0.25">
      <c r="B148" s="74" t="s">
        <v>90</v>
      </c>
      <c r="C148" s="86">
        <v>0</v>
      </c>
      <c r="D148" s="86">
        <v>700</v>
      </c>
      <c r="E148" s="58"/>
    </row>
    <row r="149" spans="2:5" ht="25.5" x14ac:dyDescent="0.25">
      <c r="B149" s="74" t="s">
        <v>91</v>
      </c>
      <c r="C149" s="86">
        <v>0</v>
      </c>
      <c r="D149" s="86">
        <v>700</v>
      </c>
      <c r="E149" s="58"/>
    </row>
    <row r="150" spans="2:5" x14ac:dyDescent="0.25">
      <c r="B150" s="74" t="s">
        <v>92</v>
      </c>
      <c r="C150" s="86">
        <v>0</v>
      </c>
      <c r="D150" s="84">
        <v>3125.98</v>
      </c>
      <c r="E150" s="58"/>
    </row>
    <row r="151" spans="2:5" ht="25.5" x14ac:dyDescent="0.25">
      <c r="B151" s="74" t="s">
        <v>93</v>
      </c>
      <c r="C151" s="86">
        <v>0</v>
      </c>
      <c r="D151" s="84">
        <v>3125.98</v>
      </c>
      <c r="E151" s="58"/>
    </row>
    <row r="152" spans="2:5" x14ac:dyDescent="0.25">
      <c r="B152" s="108" t="s">
        <v>95</v>
      </c>
      <c r="C152" s="113">
        <v>1645</v>
      </c>
      <c r="D152" s="113">
        <v>1642.48</v>
      </c>
      <c r="E152" s="71">
        <f>+D152/C152</f>
        <v>0.99846808510638296</v>
      </c>
    </row>
    <row r="153" spans="2:5" ht="25.5" x14ac:dyDescent="0.25">
      <c r="B153" s="74" t="s">
        <v>96</v>
      </c>
      <c r="C153" s="86">
        <v>0</v>
      </c>
      <c r="D153" s="84">
        <v>1642.48</v>
      </c>
      <c r="E153" s="58"/>
    </row>
    <row r="154" spans="2:5" x14ac:dyDescent="0.25">
      <c r="B154" s="74" t="s">
        <v>97</v>
      </c>
      <c r="C154" s="86">
        <v>0</v>
      </c>
      <c r="D154" s="86">
        <v>0</v>
      </c>
      <c r="E154" s="58"/>
    </row>
    <row r="155" spans="2:5" ht="25.5" x14ac:dyDescent="0.25">
      <c r="B155" s="74" t="s">
        <v>98</v>
      </c>
      <c r="C155" s="86">
        <v>0</v>
      </c>
      <c r="D155" s="84">
        <v>1642.48</v>
      </c>
      <c r="E155" s="58"/>
    </row>
    <row r="156" spans="2:5" x14ac:dyDescent="0.25">
      <c r="B156" s="122" t="s">
        <v>171</v>
      </c>
      <c r="C156" s="117">
        <v>35950</v>
      </c>
      <c r="D156" s="117">
        <v>35513.85</v>
      </c>
      <c r="E156" s="118">
        <f>+D156/C156</f>
        <v>0.98786787204450621</v>
      </c>
    </row>
    <row r="157" spans="2:5" ht="25.5" x14ac:dyDescent="0.25">
      <c r="B157" s="127" t="s">
        <v>142</v>
      </c>
      <c r="C157" s="84"/>
      <c r="D157" s="84"/>
      <c r="E157" s="58"/>
    </row>
    <row r="158" spans="2:5" x14ac:dyDescent="0.25">
      <c r="B158" s="108" t="s">
        <v>146</v>
      </c>
      <c r="C158" s="113">
        <v>10620</v>
      </c>
      <c r="D158" s="113">
        <v>10183.9</v>
      </c>
      <c r="E158" s="71">
        <f>+D158/C158</f>
        <v>0.9589359698681732</v>
      </c>
    </row>
    <row r="159" spans="2:5" x14ac:dyDescent="0.25">
      <c r="B159" s="108" t="s">
        <v>87</v>
      </c>
      <c r="C159" s="113">
        <v>10200</v>
      </c>
      <c r="D159" s="113">
        <v>9764.14</v>
      </c>
      <c r="E159" s="71">
        <f>+D159/C159</f>
        <v>0.95726862745098029</v>
      </c>
    </row>
    <row r="160" spans="2:5" x14ac:dyDescent="0.25">
      <c r="B160" s="74" t="s">
        <v>88</v>
      </c>
      <c r="C160" s="86">
        <v>0</v>
      </c>
      <c r="D160" s="84">
        <v>8164.9</v>
      </c>
      <c r="E160" s="59"/>
    </row>
    <row r="161" spans="2:5" x14ac:dyDescent="0.25">
      <c r="B161" s="74" t="s">
        <v>89</v>
      </c>
      <c r="C161" s="86">
        <v>0</v>
      </c>
      <c r="D161" s="84">
        <v>8164.9</v>
      </c>
      <c r="E161" s="59"/>
    </row>
    <row r="162" spans="2:5" ht="25.5" x14ac:dyDescent="0.25">
      <c r="B162" s="74" t="s">
        <v>90</v>
      </c>
      <c r="C162" s="86">
        <v>0</v>
      </c>
      <c r="D162" s="86">
        <v>700</v>
      </c>
      <c r="E162" s="59"/>
    </row>
    <row r="163" spans="2:5" ht="25.5" x14ac:dyDescent="0.25">
      <c r="B163" s="74" t="s">
        <v>91</v>
      </c>
      <c r="C163" s="86">
        <v>0</v>
      </c>
      <c r="D163" s="86">
        <v>700</v>
      </c>
      <c r="E163" s="59"/>
    </row>
    <row r="164" spans="2:5" x14ac:dyDescent="0.25">
      <c r="B164" s="74" t="s">
        <v>92</v>
      </c>
      <c r="C164" s="86">
        <v>0</v>
      </c>
      <c r="D164" s="86">
        <v>899.24</v>
      </c>
      <c r="E164" s="59"/>
    </row>
    <row r="165" spans="2:5" ht="25.5" x14ac:dyDescent="0.25">
      <c r="B165" s="74" t="s">
        <v>93</v>
      </c>
      <c r="C165" s="86">
        <v>0</v>
      </c>
      <c r="D165" s="86">
        <v>899.24</v>
      </c>
      <c r="E165" s="59"/>
    </row>
    <row r="166" spans="2:5" x14ac:dyDescent="0.25">
      <c r="B166" s="108" t="s">
        <v>95</v>
      </c>
      <c r="C166" s="83">
        <v>420</v>
      </c>
      <c r="D166" s="83">
        <v>419.76</v>
      </c>
      <c r="E166" s="71">
        <f>+D166/C166</f>
        <v>0.99942857142857144</v>
      </c>
    </row>
    <row r="167" spans="2:5" ht="25.5" x14ac:dyDescent="0.25">
      <c r="B167" s="74" t="s">
        <v>96</v>
      </c>
      <c r="C167" s="86">
        <v>0</v>
      </c>
      <c r="D167" s="86">
        <v>419.76</v>
      </c>
      <c r="E167" s="58"/>
    </row>
    <row r="168" spans="2:5" ht="25.5" x14ac:dyDescent="0.25">
      <c r="B168" s="74" t="s">
        <v>98</v>
      </c>
      <c r="C168" s="86">
        <v>0</v>
      </c>
      <c r="D168" s="86">
        <v>419.76</v>
      </c>
      <c r="E168" s="58"/>
    </row>
    <row r="169" spans="2:5" x14ac:dyDescent="0.25">
      <c r="B169" s="127" t="s">
        <v>151</v>
      </c>
      <c r="C169" s="86"/>
      <c r="D169" s="86"/>
      <c r="E169" s="59"/>
    </row>
    <row r="170" spans="2:5" x14ac:dyDescent="0.25">
      <c r="B170" s="108" t="s">
        <v>146</v>
      </c>
      <c r="C170" s="113">
        <v>25330</v>
      </c>
      <c r="D170" s="113">
        <v>25329.95</v>
      </c>
      <c r="E170" s="71">
        <f>+D170/C170</f>
        <v>0.99999802605606003</v>
      </c>
    </row>
    <row r="171" spans="2:5" x14ac:dyDescent="0.25">
      <c r="B171" s="108" t="s">
        <v>87</v>
      </c>
      <c r="C171" s="113">
        <v>24250</v>
      </c>
      <c r="D171" s="113">
        <v>24250</v>
      </c>
      <c r="E171" s="71">
        <f>+D171/C171</f>
        <v>1</v>
      </c>
    </row>
    <row r="172" spans="2:5" x14ac:dyDescent="0.25">
      <c r="B172" s="108" t="s">
        <v>88</v>
      </c>
      <c r="C172" s="83">
        <v>0</v>
      </c>
      <c r="D172" s="113">
        <v>18800</v>
      </c>
      <c r="E172" s="71"/>
    </row>
    <row r="173" spans="2:5" x14ac:dyDescent="0.25">
      <c r="B173" s="74" t="s">
        <v>89</v>
      </c>
      <c r="C173" s="86">
        <v>0</v>
      </c>
      <c r="D173" s="84">
        <v>18800</v>
      </c>
      <c r="E173" s="59"/>
    </row>
    <row r="174" spans="2:5" ht="25.5" x14ac:dyDescent="0.25">
      <c r="B174" s="108" t="s">
        <v>90</v>
      </c>
      <c r="C174" s="83">
        <v>0</v>
      </c>
      <c r="D174" s="113">
        <v>1900</v>
      </c>
      <c r="E174" s="71"/>
    </row>
    <row r="175" spans="2:5" ht="25.5" x14ac:dyDescent="0.25">
      <c r="B175" s="74" t="s">
        <v>91</v>
      </c>
      <c r="C175" s="86">
        <v>0</v>
      </c>
      <c r="D175" s="84">
        <v>1900</v>
      </c>
      <c r="E175" s="59"/>
    </row>
    <row r="176" spans="2:5" x14ac:dyDescent="0.25">
      <c r="B176" s="108" t="s">
        <v>92</v>
      </c>
      <c r="C176" s="83">
        <v>0</v>
      </c>
      <c r="D176" s="113">
        <v>3550</v>
      </c>
      <c r="E176" s="71"/>
    </row>
    <row r="177" spans="2:5" ht="25.5" x14ac:dyDescent="0.25">
      <c r="B177" s="74" t="s">
        <v>93</v>
      </c>
      <c r="C177" s="86">
        <v>0</v>
      </c>
      <c r="D177" s="84">
        <v>3550</v>
      </c>
      <c r="E177" s="59"/>
    </row>
    <row r="178" spans="2:5" x14ac:dyDescent="0.25">
      <c r="B178" s="108" t="s">
        <v>95</v>
      </c>
      <c r="C178" s="113">
        <v>1080</v>
      </c>
      <c r="D178" s="113">
        <v>1079.95</v>
      </c>
      <c r="E178" s="71">
        <f>+D178/C178</f>
        <v>0.99995370370370373</v>
      </c>
    </row>
    <row r="179" spans="2:5" ht="25.5" x14ac:dyDescent="0.25">
      <c r="B179" s="108" t="s">
        <v>96</v>
      </c>
      <c r="C179" s="83">
        <v>0</v>
      </c>
      <c r="D179" s="113">
        <v>1079.95</v>
      </c>
      <c r="E179" s="71"/>
    </row>
    <row r="180" spans="2:5" x14ac:dyDescent="0.25">
      <c r="B180" s="74" t="s">
        <v>97</v>
      </c>
      <c r="C180" s="86">
        <v>0</v>
      </c>
      <c r="D180" s="86">
        <v>79.650000000000006</v>
      </c>
      <c r="E180" s="59"/>
    </row>
    <row r="181" spans="2:5" ht="25.5" x14ac:dyDescent="0.25">
      <c r="B181" s="74" t="s">
        <v>98</v>
      </c>
      <c r="C181" s="86">
        <v>0</v>
      </c>
      <c r="D181" s="84">
        <v>1000.3</v>
      </c>
      <c r="E181" s="59"/>
    </row>
    <row r="182" spans="2:5" ht="25.5" x14ac:dyDescent="0.25">
      <c r="B182" s="122" t="s">
        <v>172</v>
      </c>
      <c r="C182" s="117">
        <v>17000</v>
      </c>
      <c r="D182" s="117">
        <v>16950.71</v>
      </c>
      <c r="E182" s="118">
        <f>+D182/C182</f>
        <v>0.99710058823529402</v>
      </c>
    </row>
    <row r="183" spans="2:5" ht="38.25" x14ac:dyDescent="0.25">
      <c r="B183" s="128" t="s">
        <v>145</v>
      </c>
      <c r="C183" s="84">
        <f>+C184</f>
        <v>17000</v>
      </c>
      <c r="D183" s="84">
        <f>+D184</f>
        <v>16950.71</v>
      </c>
      <c r="E183" s="59">
        <f>+D183/C183</f>
        <v>0.99710058823529402</v>
      </c>
    </row>
    <row r="184" spans="2:5" ht="25.5" x14ac:dyDescent="0.25">
      <c r="B184" s="108" t="s">
        <v>132</v>
      </c>
      <c r="C184" s="113">
        <v>17000</v>
      </c>
      <c r="D184" s="113">
        <v>16950.71</v>
      </c>
      <c r="E184" s="71">
        <f>+D184/C184</f>
        <v>0.99710058823529402</v>
      </c>
    </row>
    <row r="185" spans="2:5" ht="38.25" x14ac:dyDescent="0.25">
      <c r="B185" s="108" t="s">
        <v>133</v>
      </c>
      <c r="C185" s="113">
        <v>17000</v>
      </c>
      <c r="D185" s="113">
        <v>16950.71</v>
      </c>
      <c r="E185" s="129">
        <f>+E184</f>
        <v>0.99710058823529402</v>
      </c>
    </row>
    <row r="186" spans="2:5" ht="25.5" x14ac:dyDescent="0.25">
      <c r="B186" s="74" t="s">
        <v>136</v>
      </c>
      <c r="C186" s="86">
        <v>0</v>
      </c>
      <c r="D186" s="84">
        <v>16950.71</v>
      </c>
      <c r="E186" s="58">
        <v>0</v>
      </c>
    </row>
    <row r="187" spans="2:5" x14ac:dyDescent="0.25">
      <c r="B187" s="74" t="s">
        <v>137</v>
      </c>
      <c r="C187" s="86">
        <v>0</v>
      </c>
      <c r="D187" s="84">
        <v>16950.71</v>
      </c>
      <c r="E187" s="58">
        <v>0</v>
      </c>
    </row>
    <row r="188" spans="2:5" ht="25.5" x14ac:dyDescent="0.25">
      <c r="B188" s="122" t="s">
        <v>173</v>
      </c>
      <c r="C188" s="117">
        <f>+C189+C194</f>
        <v>1727</v>
      </c>
      <c r="D188" s="117">
        <f>+D189+D194</f>
        <v>1687.3999999999999</v>
      </c>
      <c r="E188" s="118">
        <f>+D188/C188</f>
        <v>0.97707006369426741</v>
      </c>
    </row>
    <row r="189" spans="2:5" ht="25.5" x14ac:dyDescent="0.25">
      <c r="B189" s="127" t="s">
        <v>174</v>
      </c>
      <c r="C189" s="84">
        <f>+C190</f>
        <v>100</v>
      </c>
      <c r="D189" s="84">
        <f>+D190</f>
        <v>80.36</v>
      </c>
      <c r="E189" s="58">
        <f>+E190</f>
        <v>0.80359999999999998</v>
      </c>
    </row>
    <row r="190" spans="2:5" x14ac:dyDescent="0.25">
      <c r="B190" s="108" t="s">
        <v>146</v>
      </c>
      <c r="C190" s="83">
        <v>100</v>
      </c>
      <c r="D190" s="83">
        <v>80.36</v>
      </c>
      <c r="E190" s="70">
        <f>+D190/C190</f>
        <v>0.80359999999999998</v>
      </c>
    </row>
    <row r="191" spans="2:5" x14ac:dyDescent="0.25">
      <c r="B191" s="108" t="s">
        <v>95</v>
      </c>
      <c r="C191" s="83">
        <v>100</v>
      </c>
      <c r="D191" s="83">
        <v>80.36</v>
      </c>
      <c r="E191" s="70">
        <f>+D191/C191</f>
        <v>0.80359999999999998</v>
      </c>
    </row>
    <row r="192" spans="2:5" ht="25.5" x14ac:dyDescent="0.25">
      <c r="B192" s="74" t="s">
        <v>100</v>
      </c>
      <c r="C192" s="86">
        <v>0</v>
      </c>
      <c r="D192" s="86">
        <v>80.36</v>
      </c>
      <c r="E192" s="58">
        <v>0</v>
      </c>
    </row>
    <row r="193" spans="2:5" x14ac:dyDescent="0.25">
      <c r="B193" s="74" t="s">
        <v>102</v>
      </c>
      <c r="C193" s="86">
        <v>0</v>
      </c>
      <c r="D193" s="86">
        <v>80.36</v>
      </c>
      <c r="E193" s="58">
        <v>0</v>
      </c>
    </row>
    <row r="194" spans="2:5" x14ac:dyDescent="0.25">
      <c r="B194" s="127" t="s">
        <v>151</v>
      </c>
      <c r="C194" s="84">
        <f>+C195</f>
        <v>1627</v>
      </c>
      <c r="D194" s="84">
        <f>+D195</f>
        <v>1607.04</v>
      </c>
      <c r="E194" s="58">
        <f>+E195</f>
        <v>94.59</v>
      </c>
    </row>
    <row r="195" spans="2:5" x14ac:dyDescent="0.25">
      <c r="B195" s="108" t="s">
        <v>146</v>
      </c>
      <c r="C195" s="113">
        <v>1627</v>
      </c>
      <c r="D195" s="113">
        <v>1607.04</v>
      </c>
      <c r="E195" s="70">
        <v>94.59</v>
      </c>
    </row>
    <row r="196" spans="2:5" x14ac:dyDescent="0.25">
      <c r="B196" s="108" t="s">
        <v>95</v>
      </c>
      <c r="C196" s="113">
        <v>1627</v>
      </c>
      <c r="D196" s="113">
        <v>1607.04</v>
      </c>
      <c r="E196" s="70">
        <v>94.59</v>
      </c>
    </row>
    <row r="197" spans="2:5" ht="25.5" x14ac:dyDescent="0.25">
      <c r="B197" s="74" t="s">
        <v>100</v>
      </c>
      <c r="C197" s="86">
        <v>0</v>
      </c>
      <c r="D197" s="84">
        <v>1607.04</v>
      </c>
      <c r="E197" s="58">
        <v>94.59</v>
      </c>
    </row>
    <row r="198" spans="2:5" x14ac:dyDescent="0.25">
      <c r="B198" s="74" t="s">
        <v>102</v>
      </c>
      <c r="C198" s="86">
        <v>0</v>
      </c>
      <c r="D198" s="84">
        <v>1607.04</v>
      </c>
      <c r="E198" s="58">
        <v>94.59</v>
      </c>
    </row>
    <row r="199" spans="2:5" ht="38.25" x14ac:dyDescent="0.25">
      <c r="B199" s="122" t="s">
        <v>175</v>
      </c>
      <c r="C199" s="113">
        <v>68321</v>
      </c>
      <c r="D199" s="113">
        <v>65874.64</v>
      </c>
      <c r="E199" s="139">
        <f>+D199/C199</f>
        <v>0.96419314705581005</v>
      </c>
    </row>
    <row r="200" spans="2:5" ht="38.25" x14ac:dyDescent="0.25">
      <c r="B200" s="106" t="s">
        <v>145</v>
      </c>
      <c r="C200" s="84">
        <f>+C201</f>
        <v>68321</v>
      </c>
      <c r="D200" s="84">
        <f>+D201</f>
        <v>65874.64</v>
      </c>
      <c r="E200" s="126">
        <f>+D200/C200</f>
        <v>0.96419314705581005</v>
      </c>
    </row>
    <row r="201" spans="2:5" x14ac:dyDescent="0.25">
      <c r="B201" s="108" t="s">
        <v>146</v>
      </c>
      <c r="C201" s="113">
        <v>68321</v>
      </c>
      <c r="D201" s="113">
        <v>65874.64</v>
      </c>
      <c r="E201" s="71">
        <f>+D201/C201</f>
        <v>0.96419314705581005</v>
      </c>
    </row>
    <row r="202" spans="2:5" x14ac:dyDescent="0.25">
      <c r="B202" s="108" t="s">
        <v>95</v>
      </c>
      <c r="C202" s="83">
        <v>0</v>
      </c>
      <c r="D202" s="83">
        <v>0</v>
      </c>
      <c r="E202" s="70">
        <v>0</v>
      </c>
    </row>
    <row r="203" spans="2:5" ht="25.5" x14ac:dyDescent="0.25">
      <c r="B203" s="74" t="s">
        <v>100</v>
      </c>
      <c r="C203" s="86">
        <v>0</v>
      </c>
      <c r="D203" s="86">
        <v>0</v>
      </c>
      <c r="E203" s="58">
        <v>0</v>
      </c>
    </row>
    <row r="204" spans="2:5" x14ac:dyDescent="0.25">
      <c r="B204" s="74" t="s">
        <v>102</v>
      </c>
      <c r="C204" s="86">
        <v>0</v>
      </c>
      <c r="D204" s="86">
        <v>0</v>
      </c>
      <c r="E204" s="58">
        <v>0</v>
      </c>
    </row>
    <row r="205" spans="2:5" ht="38.25" x14ac:dyDescent="0.25">
      <c r="B205" s="108" t="s">
        <v>125</v>
      </c>
      <c r="C205" s="113">
        <v>68321</v>
      </c>
      <c r="D205" s="113">
        <v>65874.64</v>
      </c>
      <c r="E205" s="71">
        <f>+D205/C205</f>
        <v>0.96419314705581005</v>
      </c>
    </row>
    <row r="206" spans="2:5" ht="38.25" x14ac:dyDescent="0.25">
      <c r="B206" s="74" t="s">
        <v>126</v>
      </c>
      <c r="C206" s="86">
        <v>0</v>
      </c>
      <c r="D206" s="84">
        <v>65874.64</v>
      </c>
      <c r="E206" s="58">
        <v>0</v>
      </c>
    </row>
    <row r="207" spans="2:5" ht="25.5" x14ac:dyDescent="0.25">
      <c r="B207" s="74" t="s">
        <v>128</v>
      </c>
      <c r="C207" s="86">
        <v>0</v>
      </c>
      <c r="D207" s="84">
        <v>65874.64</v>
      </c>
      <c r="E207" s="58">
        <v>0</v>
      </c>
    </row>
    <row r="208" spans="2:5" ht="38.25" x14ac:dyDescent="0.25">
      <c r="B208" s="130" t="s">
        <v>176</v>
      </c>
      <c r="C208" s="131">
        <v>5970</v>
      </c>
      <c r="D208" s="131">
        <v>5970</v>
      </c>
      <c r="E208" s="132">
        <f>+D208/C208</f>
        <v>1</v>
      </c>
    </row>
    <row r="209" spans="2:5" x14ac:dyDescent="0.25">
      <c r="B209" s="90" t="s">
        <v>177</v>
      </c>
      <c r="C209" s="133">
        <v>5970</v>
      </c>
      <c r="D209" s="133">
        <v>5970</v>
      </c>
      <c r="E209" s="112">
        <f>+D209/C209</f>
        <v>1</v>
      </c>
    </row>
    <row r="210" spans="2:5" ht="25.5" x14ac:dyDescent="0.25">
      <c r="B210" s="127" t="s">
        <v>149</v>
      </c>
      <c r="C210" s="134"/>
      <c r="D210" s="134"/>
      <c r="E210" s="135"/>
    </row>
    <row r="211" spans="2:5" ht="25.5" x14ac:dyDescent="0.25">
      <c r="B211" s="108" t="s">
        <v>132</v>
      </c>
      <c r="C211" s="113">
        <v>5970</v>
      </c>
      <c r="D211" s="113">
        <v>5970</v>
      </c>
      <c r="E211" s="136">
        <f>+D211/C211</f>
        <v>1</v>
      </c>
    </row>
    <row r="212" spans="2:5" ht="38.25" x14ac:dyDescent="0.25">
      <c r="B212" s="108" t="s">
        <v>133</v>
      </c>
      <c r="C212" s="113">
        <v>5970</v>
      </c>
      <c r="D212" s="113">
        <v>5970</v>
      </c>
      <c r="E212" s="136">
        <f>+D212/C212</f>
        <v>1</v>
      </c>
    </row>
    <row r="213" spans="2:5" x14ac:dyDescent="0.25">
      <c r="B213" s="108" t="s">
        <v>134</v>
      </c>
      <c r="C213" s="83">
        <v>0</v>
      </c>
      <c r="D213" s="113">
        <v>5970</v>
      </c>
      <c r="E213" s="70">
        <v>0</v>
      </c>
    </row>
    <row r="214" spans="2:5" ht="25.5" x14ac:dyDescent="0.25">
      <c r="B214" s="74" t="s">
        <v>135</v>
      </c>
      <c r="C214" s="86">
        <v>0</v>
      </c>
      <c r="D214" s="84">
        <v>5970</v>
      </c>
      <c r="E214" s="58">
        <v>0</v>
      </c>
    </row>
    <row r="215" spans="2:5" ht="25.5" x14ac:dyDescent="0.25">
      <c r="B215" s="74" t="s">
        <v>136</v>
      </c>
      <c r="C215" s="86">
        <v>0</v>
      </c>
      <c r="D215" s="86">
        <v>0</v>
      </c>
      <c r="E215" s="58">
        <v>0</v>
      </c>
    </row>
    <row r="216" spans="2:5" x14ac:dyDescent="0.25">
      <c r="B216" s="74" t="s">
        <v>137</v>
      </c>
      <c r="C216" s="86">
        <v>0</v>
      </c>
      <c r="D216" s="86">
        <v>0</v>
      </c>
      <c r="E216" s="58">
        <v>0</v>
      </c>
    </row>
  </sheetData>
  <mergeCells count="9">
    <mergeCell ref="C11:D11"/>
    <mergeCell ref="E9:E11"/>
    <mergeCell ref="B2:E2"/>
    <mergeCell ref="B4:E4"/>
    <mergeCell ref="C9:D9"/>
    <mergeCell ref="C10:D10"/>
    <mergeCell ref="B6:B7"/>
    <mergeCell ref="C6:E7"/>
    <mergeCell ref="C8:E8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SAŽETAK</vt:lpstr>
      <vt:lpstr>Račun prihoda i rashoda </vt:lpstr>
      <vt:lpstr> Račun prihoda i rashoda</vt:lpstr>
      <vt:lpstr>Rashodi prema izvorima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Posebni dio 2024.</vt:lpstr>
      <vt:lpstr>List4</vt:lpstr>
      <vt:lpstr>Posebni dio 25.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Pravna Služba</cp:lastModifiedBy>
  <cp:lastPrinted>2025-07-16T12:48:14Z</cp:lastPrinted>
  <dcterms:created xsi:type="dcterms:W3CDTF">2022-08-12T12:51:27Z</dcterms:created>
  <dcterms:modified xsi:type="dcterms:W3CDTF">2025-07-17T08:58:14Z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